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2'!$A$6:$L$134</definedName>
    <definedName name="_xlnm._FilterDatabase" localSheetId="2" hidden="1">'Прил 3 '!$A$6:$K$133</definedName>
    <definedName name="_xlnm._FilterDatabase" localSheetId="3" hidden="1">'Прил 4'!$A$7:$L$169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'!$A$1:$I$45</definedName>
    <definedName name="Excel_BuiltIn_Print_Area_5">#REF!</definedName>
    <definedName name="Excel_BuiltIn_Print_Area_5_1" localSheetId="2">'Прил 3 '!$A$1:$I$45</definedName>
    <definedName name="Excel_BuiltIn_Print_Area_5_1">#REF!</definedName>
    <definedName name="Excel_BuiltIn_Print_Area_6">'Прил 2'!$A$1:$G$46</definedName>
    <definedName name="Excel_BuiltIn_Print_Area_6_1">'Прил 2'!$A$1:$G$46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2'!$A$1:$L$134</definedName>
    <definedName name="_xlnm.Print_Area" localSheetId="2">'Прил 3 '!$A$1:$K$133</definedName>
    <definedName name="_xlnm.Print_Area" localSheetId="3">'Прил 4'!$A$1:$L$175</definedName>
    <definedName name="_xlnm.Print_Area" localSheetId="4">'Прил 5'!$A$1:$E$20</definedName>
    <definedName name="_xlnm.Print_Area" localSheetId="5">'Прил 6'!$A$1:$E$16</definedName>
  </definedNames>
  <calcPr calcId="125725"/>
  <fileRecoveryPr autoRecover="0"/>
</workbook>
</file>

<file path=xl/calcChain.xml><?xml version="1.0" encoding="utf-8"?>
<calcChain xmlns="http://schemas.openxmlformats.org/spreadsheetml/2006/main">
  <c r="J88" i="6"/>
  <c r="C31" i="1"/>
  <c r="J68" i="6"/>
  <c r="K175" i="9"/>
  <c r="K174" s="1"/>
  <c r="K173" s="1"/>
  <c r="K172" s="1"/>
  <c r="K171" s="1"/>
  <c r="K170" s="1"/>
  <c r="L175"/>
  <c r="L174" s="1"/>
  <c r="L173" s="1"/>
  <c r="L172" s="1"/>
  <c r="L171" s="1"/>
  <c r="L170" s="1"/>
  <c r="J174"/>
  <c r="J173" s="1"/>
  <c r="J172" s="1"/>
  <c r="J171" s="1"/>
  <c r="J170" s="1"/>
  <c r="J98" s="1"/>
  <c r="J175"/>
  <c r="L109"/>
  <c r="L108" s="1"/>
  <c r="L107" s="1"/>
  <c r="L106" s="1"/>
  <c r="L105" s="1"/>
  <c r="K110"/>
  <c r="K109" s="1"/>
  <c r="K108" s="1"/>
  <c r="K107" s="1"/>
  <c r="K106" s="1"/>
  <c r="K105" s="1"/>
  <c r="L110"/>
  <c r="J109"/>
  <c r="J108" s="1"/>
  <c r="J107" s="1"/>
  <c r="J106" s="1"/>
  <c r="J105" s="1"/>
  <c r="J110"/>
  <c r="J69" i="18"/>
  <c r="J68" s="1"/>
  <c r="J70"/>
  <c r="K70"/>
  <c r="K69" s="1"/>
  <c r="K68" s="1"/>
  <c r="I68"/>
  <c r="I69"/>
  <c r="I70"/>
  <c r="J75"/>
  <c r="J74" s="1"/>
  <c r="J76"/>
  <c r="K76"/>
  <c r="K75" s="1"/>
  <c r="K74" s="1"/>
  <c r="I74"/>
  <c r="I67" s="1"/>
  <c r="I75"/>
  <c r="I76"/>
  <c r="K68" i="6"/>
  <c r="L68"/>
  <c r="L75"/>
  <c r="K76"/>
  <c r="K75" s="1"/>
  <c r="L76"/>
  <c r="J75"/>
  <c r="J76"/>
  <c r="J70"/>
  <c r="J72"/>
  <c r="J73"/>
  <c r="J74"/>
  <c r="J79"/>
  <c r="J78" s="1"/>
  <c r="J80"/>
  <c r="J81"/>
  <c r="J86"/>
  <c r="J85" s="1"/>
  <c r="J87"/>
  <c r="J89"/>
  <c r="J90"/>
  <c r="J91"/>
  <c r="J94"/>
  <c r="J93" s="1"/>
  <c r="J95"/>
  <c r="J96"/>
  <c r="J103"/>
  <c r="J102" s="1"/>
  <c r="J101" s="1"/>
  <c r="J100" s="1"/>
  <c r="J99" s="1"/>
  <c r="J108"/>
  <c r="J107" s="1"/>
  <c r="J106" s="1"/>
  <c r="J105" s="1"/>
  <c r="J109"/>
  <c r="J113"/>
  <c r="J112" s="1"/>
  <c r="J111" s="1"/>
  <c r="J117"/>
  <c r="J116" s="1"/>
  <c r="J115" s="1"/>
  <c r="J114" s="1"/>
  <c r="J118"/>
  <c r="J119"/>
  <c r="J126"/>
  <c r="J125" s="1"/>
  <c r="J124" s="1"/>
  <c r="J123" s="1"/>
  <c r="J122" s="1"/>
  <c r="J121" s="1"/>
  <c r="J131"/>
  <c r="J130" s="1"/>
  <c r="J129" s="1"/>
  <c r="J128" s="1"/>
  <c r="J132"/>
  <c r="J133"/>
  <c r="L69"/>
  <c r="K70"/>
  <c r="K69" s="1"/>
  <c r="L70"/>
  <c r="J46"/>
  <c r="C30" i="1"/>
  <c r="J84" i="6" l="1"/>
  <c r="J83" s="1"/>
  <c r="J98"/>
  <c r="J69"/>
  <c r="J90" i="9" l="1"/>
  <c r="K86"/>
  <c r="K85" s="1"/>
  <c r="K84" s="1"/>
  <c r="K83" s="1"/>
  <c r="L86"/>
  <c r="L85" s="1"/>
  <c r="L84" s="1"/>
  <c r="L83" s="1"/>
  <c r="J86"/>
  <c r="J85" s="1"/>
  <c r="J84" s="1"/>
  <c r="J83" s="1"/>
  <c r="J30" i="6"/>
  <c r="J30" i="18"/>
  <c r="K30"/>
  <c r="I30"/>
  <c r="J24" i="6" l="1"/>
  <c r="J29"/>
  <c r="K49" i="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96" i="18"/>
  <c r="J95" s="1"/>
  <c r="J94" s="1"/>
  <c r="J93" s="1"/>
  <c r="J92" s="1"/>
  <c r="K96"/>
  <c r="K95" s="1"/>
  <c r="K94" s="1"/>
  <c r="K93" s="1"/>
  <c r="K92" s="1"/>
  <c r="I96"/>
  <c r="I95" s="1"/>
  <c r="I94" s="1"/>
  <c r="I93" s="1"/>
  <c r="I92" s="1"/>
  <c r="K95" i="6"/>
  <c r="K94" s="1"/>
  <c r="K93" s="1"/>
  <c r="K96"/>
  <c r="L96"/>
  <c r="L95" s="1"/>
  <c r="L94" s="1"/>
  <c r="L93" s="1"/>
  <c r="J15" l="1"/>
  <c r="C8" i="1"/>
  <c r="D19"/>
  <c r="E19"/>
  <c r="C19"/>
  <c r="L76" i="9" l="1"/>
  <c r="L75" s="1"/>
  <c r="L74" s="1"/>
  <c r="L73" s="1"/>
  <c r="L72" s="1"/>
  <c r="K76"/>
  <c r="K75" s="1"/>
  <c r="K74" s="1"/>
  <c r="K73" s="1"/>
  <c r="K72" s="1"/>
  <c r="J76"/>
  <c r="J75" s="1"/>
  <c r="J74" s="1"/>
  <c r="J73" s="1"/>
  <c r="J72" s="1"/>
  <c r="J26" i="18"/>
  <c r="J25" s="1"/>
  <c r="K26"/>
  <c r="K25" s="1"/>
  <c r="I26"/>
  <c r="I25" s="1"/>
  <c r="K26" i="6"/>
  <c r="L26"/>
  <c r="J26"/>
  <c r="K134" i="9" l="1"/>
  <c r="K133" s="1"/>
  <c r="K132" s="1"/>
  <c r="K131" s="1"/>
  <c r="K130" s="1"/>
  <c r="K129" s="1"/>
  <c r="L134"/>
  <c r="L133" s="1"/>
  <c r="L132" s="1"/>
  <c r="L131" s="1"/>
  <c r="L130" s="1"/>
  <c r="L129" s="1"/>
  <c r="J134"/>
  <c r="J133" s="1"/>
  <c r="J132" s="1"/>
  <c r="J131" s="1"/>
  <c r="J130" s="1"/>
  <c r="J129" s="1"/>
  <c r="K21" l="1"/>
  <c r="K20" s="1"/>
  <c r="K19" s="1"/>
  <c r="K18" s="1"/>
  <c r="K17" s="1"/>
  <c r="K16" s="1"/>
  <c r="K15" s="1"/>
  <c r="L21"/>
  <c r="L20" s="1"/>
  <c r="L19" s="1"/>
  <c r="L18" s="1"/>
  <c r="L17" s="1"/>
  <c r="L16" s="1"/>
  <c r="L15" s="1"/>
  <c r="J21"/>
  <c r="J20" s="1"/>
  <c r="J19" s="1"/>
  <c r="J18" s="1"/>
  <c r="J17" s="1"/>
  <c r="J16" s="1"/>
  <c r="J15" s="1"/>
  <c r="J73" i="18"/>
  <c r="J72" s="1"/>
  <c r="J71" s="1"/>
  <c r="J67" s="1"/>
  <c r="J66" s="1"/>
  <c r="J65" s="1"/>
  <c r="K73"/>
  <c r="K72" s="1"/>
  <c r="K71" s="1"/>
  <c r="K67" s="1"/>
  <c r="K66" s="1"/>
  <c r="K65" s="1"/>
  <c r="J80"/>
  <c r="J79" s="1"/>
  <c r="J78" s="1"/>
  <c r="J77" s="1"/>
  <c r="J81"/>
  <c r="K81"/>
  <c r="K80" s="1"/>
  <c r="K79" s="1"/>
  <c r="K78" s="1"/>
  <c r="K77" s="1"/>
  <c r="I73"/>
  <c r="I72" s="1"/>
  <c r="I71" s="1"/>
  <c r="I66" s="1"/>
  <c r="I65" s="1"/>
  <c r="I81"/>
  <c r="I80" s="1"/>
  <c r="I79" s="1"/>
  <c r="I78" s="1"/>
  <c r="I77" s="1"/>
  <c r="J54"/>
  <c r="J53" s="1"/>
  <c r="J52" s="1"/>
  <c r="J51" s="1"/>
  <c r="K54"/>
  <c r="K53" s="1"/>
  <c r="K52" s="1"/>
  <c r="K51" s="1"/>
  <c r="I54"/>
  <c r="I53" s="1"/>
  <c r="I52" s="1"/>
  <c r="I51" s="1"/>
  <c r="J87"/>
  <c r="J86" s="1"/>
  <c r="J85" s="1"/>
  <c r="J84" s="1"/>
  <c r="K87"/>
  <c r="K86" s="1"/>
  <c r="K85" s="1"/>
  <c r="K84" s="1"/>
  <c r="J91"/>
  <c r="J90" s="1"/>
  <c r="J88" s="1"/>
  <c r="K91"/>
  <c r="K90" s="1"/>
  <c r="K88" s="1"/>
  <c r="I91"/>
  <c r="J23" i="6"/>
  <c r="K81"/>
  <c r="K80" s="1"/>
  <c r="K79" s="1"/>
  <c r="L81"/>
  <c r="L80" s="1"/>
  <c r="L79" s="1"/>
  <c r="K73"/>
  <c r="K72" s="1"/>
  <c r="K67" s="1"/>
  <c r="K66" s="1"/>
  <c r="L73"/>
  <c r="L72" s="1"/>
  <c r="L67" s="1"/>
  <c r="L66" s="1"/>
  <c r="J67"/>
  <c r="J66" s="1"/>
  <c r="J42" i="9" l="1"/>
  <c r="J41" s="1"/>
  <c r="J40" s="1"/>
  <c r="J39" s="1"/>
  <c r="J38" s="1"/>
  <c r="J37" s="1"/>
  <c r="J36" s="1"/>
  <c r="J65" i="6"/>
  <c r="K78"/>
  <c r="K65" s="1"/>
  <c r="K42" i="9"/>
  <c r="K41" s="1"/>
  <c r="K40" s="1"/>
  <c r="K39" s="1"/>
  <c r="K38" s="1"/>
  <c r="K37" s="1"/>
  <c r="K36" s="1"/>
  <c r="L78" i="6"/>
  <c r="L65" s="1"/>
  <c r="L42" i="9"/>
  <c r="L41" s="1"/>
  <c r="L40" s="1"/>
  <c r="L39" s="1"/>
  <c r="L38" s="1"/>
  <c r="L37" s="1"/>
  <c r="L36" s="1"/>
  <c r="J64" i="18"/>
  <c r="K64"/>
  <c r="I64"/>
  <c r="J83"/>
  <c r="J82" s="1"/>
  <c r="K83"/>
  <c r="K82" s="1"/>
  <c r="L120" i="6"/>
  <c r="K120"/>
  <c r="D22" i="1" l="1"/>
  <c r="E22"/>
  <c r="C22"/>
  <c r="E31"/>
  <c r="D31"/>
  <c r="L89" i="6" l="1"/>
  <c r="L35" i="9" s="1"/>
  <c r="L34" s="1"/>
  <c r="L33" s="1"/>
  <c r="L32" s="1"/>
  <c r="L31" s="1"/>
  <c r="L30" s="1"/>
  <c r="L29" s="1"/>
  <c r="L90" i="6"/>
  <c r="L91"/>
  <c r="K89"/>
  <c r="K35" i="9" s="1"/>
  <c r="K34" s="1"/>
  <c r="K33" s="1"/>
  <c r="K32" s="1"/>
  <c r="K31" s="1"/>
  <c r="K30" s="1"/>
  <c r="K29" s="1"/>
  <c r="K90" i="6"/>
  <c r="K91"/>
  <c r="J35" i="9"/>
  <c r="J34" s="1"/>
  <c r="J33" s="1"/>
  <c r="J32" s="1"/>
  <c r="J31" s="1"/>
  <c r="J30" s="1"/>
  <c r="J29" s="1"/>
  <c r="K54" i="6"/>
  <c r="K53" s="1"/>
  <c r="K52" s="1"/>
  <c r="L54"/>
  <c r="L53" s="1"/>
  <c r="L52" s="1"/>
  <c r="J53"/>
  <c r="J52" s="1"/>
  <c r="J54"/>
  <c r="K152" i="9" l="1"/>
  <c r="K151" s="1"/>
  <c r="K150" s="1"/>
  <c r="K149" s="1"/>
  <c r="K148" s="1"/>
  <c r="K147" s="1"/>
  <c r="L152"/>
  <c r="L151" s="1"/>
  <c r="L150" s="1"/>
  <c r="L149" s="1"/>
  <c r="L148" s="1"/>
  <c r="L147" s="1"/>
  <c r="J152"/>
  <c r="J151" s="1"/>
  <c r="J150" s="1"/>
  <c r="J149" s="1"/>
  <c r="J148" s="1"/>
  <c r="J147" s="1"/>
  <c r="K14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I90" i="18"/>
  <c r="I88" s="1"/>
  <c r="J103"/>
  <c r="J102" s="1"/>
  <c r="J101" s="1"/>
  <c r="J100" s="1"/>
  <c r="J99" s="1"/>
  <c r="J98" s="1"/>
  <c r="K103"/>
  <c r="K102" s="1"/>
  <c r="K101" s="1"/>
  <c r="K100" s="1"/>
  <c r="K99" s="1"/>
  <c r="K98" s="1"/>
  <c r="I103"/>
  <c r="I102" s="1"/>
  <c r="I101" s="1"/>
  <c r="I100" s="1"/>
  <c r="I99" s="1"/>
  <c r="I98" s="1"/>
  <c r="J50"/>
  <c r="J49" s="1"/>
  <c r="J48" s="1"/>
  <c r="J47" s="1"/>
  <c r="J46" s="1"/>
  <c r="K50"/>
  <c r="K49" s="1"/>
  <c r="K48" s="1"/>
  <c r="K47" s="1"/>
  <c r="K46" s="1"/>
  <c r="I50"/>
  <c r="I49" s="1"/>
  <c r="I48" s="1"/>
  <c r="I47" s="1"/>
  <c r="I46" s="1"/>
  <c r="K50" i="6"/>
  <c r="K49" s="1"/>
  <c r="K48" s="1"/>
  <c r="K47" s="1"/>
  <c r="L50"/>
  <c r="L49" s="1"/>
  <c r="L48" s="1"/>
  <c r="L47" s="1"/>
  <c r="J50"/>
  <c r="J49" s="1"/>
  <c r="J48" s="1"/>
  <c r="J47" s="1"/>
  <c r="K103" l="1"/>
  <c r="K102" s="1"/>
  <c r="K101" s="1"/>
  <c r="K100" s="1"/>
  <c r="K99" s="1"/>
  <c r="L103"/>
  <c r="L102" s="1"/>
  <c r="L101" s="1"/>
  <c r="L100" s="1"/>
  <c r="L99" s="1"/>
  <c r="K96" i="9" l="1"/>
  <c r="K95" s="1"/>
  <c r="K94" s="1"/>
  <c r="K93" s="1"/>
  <c r="K92" s="1"/>
  <c r="K91" s="1"/>
  <c r="L96"/>
  <c r="L95" s="1"/>
  <c r="L94" s="1"/>
  <c r="L93" s="1"/>
  <c r="L92" s="1"/>
  <c r="L91" s="1"/>
  <c r="J96"/>
  <c r="J95" s="1"/>
  <c r="J94" s="1"/>
  <c r="J93" s="1"/>
  <c r="J92" s="1"/>
  <c r="J91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4" i="18"/>
  <c r="J33" s="1"/>
  <c r="J32" s="1"/>
  <c r="K34"/>
  <c r="K33" s="1"/>
  <c r="K32" s="1"/>
  <c r="I34"/>
  <c r="I33" s="1"/>
  <c r="I32" s="1"/>
  <c r="J17"/>
  <c r="J16" s="1"/>
  <c r="J15" s="1"/>
  <c r="K17"/>
  <c r="K16" s="1"/>
  <c r="K15" s="1"/>
  <c r="I17"/>
  <c r="I16" s="1"/>
  <c r="I15" s="1"/>
  <c r="K34" i="6"/>
  <c r="K33" s="1"/>
  <c r="L34"/>
  <c r="L33" s="1"/>
  <c r="J34"/>
  <c r="J33" s="1"/>
  <c r="D13" i="13"/>
  <c r="E13"/>
  <c r="C13"/>
  <c r="L17" i="6"/>
  <c r="L16" s="1"/>
  <c r="K17"/>
  <c r="K16" s="1"/>
  <c r="J17"/>
  <c r="J16" s="1"/>
  <c r="C25" i="1" l="1"/>
  <c r="D25"/>
  <c r="E25"/>
  <c r="K109" i="6" l="1"/>
  <c r="K128" i="9"/>
  <c r="K127" s="1"/>
  <c r="K126" s="1"/>
  <c r="K125" s="1"/>
  <c r="K124" s="1"/>
  <c r="K123" s="1"/>
  <c r="L128"/>
  <c r="L127" s="1"/>
  <c r="L126" s="1"/>
  <c r="L125" s="1"/>
  <c r="L124" s="1"/>
  <c r="L123" s="1"/>
  <c r="J128"/>
  <c r="J127" s="1"/>
  <c r="J126" s="1"/>
  <c r="J125" s="1"/>
  <c r="J124" s="1"/>
  <c r="J123" s="1"/>
  <c r="I133" i="18"/>
  <c r="B128" i="9"/>
  <c r="K133" i="6"/>
  <c r="K132" s="1"/>
  <c r="K131" s="1"/>
  <c r="K130" s="1"/>
  <c r="K129" s="1"/>
  <c r="K128" s="1"/>
  <c r="L133"/>
  <c r="L132" s="1"/>
  <c r="L131" s="1"/>
  <c r="L130" s="1"/>
  <c r="L129" s="1"/>
  <c r="L128" s="1"/>
  <c r="C16" i="12" l="1"/>
  <c r="J133" i="18" l="1"/>
  <c r="J132" s="1"/>
  <c r="J131" s="1"/>
  <c r="J130" s="1"/>
  <c r="J129" s="1"/>
  <c r="J128" s="1"/>
  <c r="J127" s="1"/>
  <c r="K133"/>
  <c r="K132" s="1"/>
  <c r="K131" s="1"/>
  <c r="K130" s="1"/>
  <c r="K129" s="1"/>
  <c r="K128" s="1"/>
  <c r="K127" s="1"/>
  <c r="I132"/>
  <c r="I131" s="1"/>
  <c r="I130" s="1"/>
  <c r="I129" s="1"/>
  <c r="I128" s="1"/>
  <c r="I127" s="1"/>
  <c r="K28" i="9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I23" i="18"/>
  <c r="I22" s="1"/>
  <c r="I21" s="1"/>
  <c r="I28"/>
  <c r="I27" s="1"/>
  <c r="I31"/>
  <c r="I29" s="1"/>
  <c r="I39"/>
  <c r="I38" s="1"/>
  <c r="I37" s="1"/>
  <c r="I36" s="1"/>
  <c r="I35" s="1"/>
  <c r="I45"/>
  <c r="I44" s="1"/>
  <c r="I43" s="1"/>
  <c r="I42" s="1"/>
  <c r="I41" s="1"/>
  <c r="I40" s="1"/>
  <c r="I24" l="1"/>
  <c r="I20" s="1"/>
  <c r="J31" l="1"/>
  <c r="L109" i="6"/>
  <c r="L108" s="1"/>
  <c r="K108"/>
  <c r="J119" i="18"/>
  <c r="J118" s="1"/>
  <c r="J117" s="1"/>
  <c r="J116" s="1"/>
  <c r="J115" s="1"/>
  <c r="J114" s="1"/>
  <c r="J113" s="1"/>
  <c r="K119"/>
  <c r="I119"/>
  <c r="I118" s="1"/>
  <c r="I117" s="1"/>
  <c r="I116" s="1"/>
  <c r="I115" s="1"/>
  <c r="I114" s="1"/>
  <c r="J112"/>
  <c r="J111" s="1"/>
  <c r="J110" s="1"/>
  <c r="K112"/>
  <c r="K111" s="1"/>
  <c r="K110" s="1"/>
  <c r="I112"/>
  <c r="I111" s="1"/>
  <c r="I110" s="1"/>
  <c r="J109"/>
  <c r="J108" s="1"/>
  <c r="J107" s="1"/>
  <c r="K109"/>
  <c r="K108" s="1"/>
  <c r="K107" s="1"/>
  <c r="I109"/>
  <c r="I108" s="1"/>
  <c r="I107" s="1"/>
  <c r="I87"/>
  <c r="I86" s="1"/>
  <c r="I85" s="1"/>
  <c r="I84" s="1"/>
  <c r="I83" s="1"/>
  <c r="I82" s="1"/>
  <c r="J63"/>
  <c r="J62" s="1"/>
  <c r="K63"/>
  <c r="K62" s="1"/>
  <c r="I63"/>
  <c r="I62" s="1"/>
  <c r="J61"/>
  <c r="K61"/>
  <c r="I61"/>
  <c r="J61" i="6"/>
  <c r="J39" i="18"/>
  <c r="J38" s="1"/>
  <c r="J37" s="1"/>
  <c r="J36" s="1"/>
  <c r="J35" s="1"/>
  <c r="K39"/>
  <c r="K31"/>
  <c r="J28"/>
  <c r="J27" s="1"/>
  <c r="K28"/>
  <c r="K27" s="1"/>
  <c r="J23"/>
  <c r="K23"/>
  <c r="J14"/>
  <c r="K14"/>
  <c r="I14"/>
  <c r="K57" i="9"/>
  <c r="L57"/>
  <c r="K122"/>
  <c r="L122"/>
  <c r="J122"/>
  <c r="K116"/>
  <c r="L116"/>
  <c r="J116"/>
  <c r="J57"/>
  <c r="K126" i="18"/>
  <c r="K125" s="1"/>
  <c r="K124" s="1"/>
  <c r="K123" s="1"/>
  <c r="K122" s="1"/>
  <c r="K121" s="1"/>
  <c r="K120" s="1"/>
  <c r="J126"/>
  <c r="J125" s="1"/>
  <c r="J124" s="1"/>
  <c r="J123" s="1"/>
  <c r="J122" s="1"/>
  <c r="J121" s="1"/>
  <c r="J120" s="1"/>
  <c r="I126"/>
  <c r="I125" s="1"/>
  <c r="I124" s="1"/>
  <c r="I123" s="1"/>
  <c r="I122" s="1"/>
  <c r="I121" s="1"/>
  <c r="I120" s="1"/>
  <c r="K45"/>
  <c r="K44" s="1"/>
  <c r="K43" s="1"/>
  <c r="K42" s="1"/>
  <c r="K41" s="1"/>
  <c r="K40" s="1"/>
  <c r="J45"/>
  <c r="J44" s="1"/>
  <c r="J43" s="1"/>
  <c r="J42" s="1"/>
  <c r="J41" s="1"/>
  <c r="J40" s="1"/>
  <c r="J28" i="6"/>
  <c r="J25" s="1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8" i="6"/>
  <c r="K81" i="9" s="1"/>
  <c r="L28" i="6"/>
  <c r="L81" i="9" s="1"/>
  <c r="L23" i="6"/>
  <c r="K23"/>
  <c r="L14"/>
  <c r="L13" s="1"/>
  <c r="L12" s="1"/>
  <c r="K14"/>
  <c r="K13" s="1"/>
  <c r="K12" s="1"/>
  <c r="J14"/>
  <c r="J13" s="1"/>
  <c r="J12" s="1"/>
  <c r="K30"/>
  <c r="K90" i="9" s="1"/>
  <c r="K89" s="1"/>
  <c r="K88" s="1"/>
  <c r="K87" s="1"/>
  <c r="K82" s="1"/>
  <c r="L39" i="6"/>
  <c r="L38" s="1"/>
  <c r="K39"/>
  <c r="K38" s="1"/>
  <c r="J39"/>
  <c r="J38" s="1"/>
  <c r="J89" i="9"/>
  <c r="J88" s="1"/>
  <c r="L45" i="6"/>
  <c r="L44" s="1"/>
  <c r="K45"/>
  <c r="K44" s="1"/>
  <c r="J45"/>
  <c r="J44" s="1"/>
  <c r="L63"/>
  <c r="K63"/>
  <c r="J63"/>
  <c r="L61"/>
  <c r="K61"/>
  <c r="K87"/>
  <c r="K86" s="1"/>
  <c r="L87"/>
  <c r="L86" s="1"/>
  <c r="K112"/>
  <c r="K111" s="1"/>
  <c r="L112"/>
  <c r="L111" s="1"/>
  <c r="K119"/>
  <c r="K118" s="1"/>
  <c r="L119"/>
  <c r="L118" s="1"/>
  <c r="K126"/>
  <c r="K125" s="1"/>
  <c r="L126"/>
  <c r="L125" s="1"/>
  <c r="D10" i="1"/>
  <c r="D9" s="1"/>
  <c r="E10"/>
  <c r="E9" s="1"/>
  <c r="D12"/>
  <c r="E12"/>
  <c r="D14"/>
  <c r="E14"/>
  <c r="D17"/>
  <c r="E17"/>
  <c r="C17"/>
  <c r="C14"/>
  <c r="C12"/>
  <c r="C10"/>
  <c r="C9" s="1"/>
  <c r="E8" l="1"/>
  <c r="L107" i="6"/>
  <c r="L106" s="1"/>
  <c r="L105" s="1"/>
  <c r="D8" i="1"/>
  <c r="J106" i="18"/>
  <c r="J105" s="1"/>
  <c r="J104" s="1"/>
  <c r="J97" s="1"/>
  <c r="I106"/>
  <c r="I105" s="1"/>
  <c r="I104" s="1"/>
  <c r="K106"/>
  <c r="K105" s="1"/>
  <c r="K104" s="1"/>
  <c r="K97" s="1"/>
  <c r="K107" i="6"/>
  <c r="K106" s="1"/>
  <c r="K105" s="1"/>
  <c r="J22"/>
  <c r="J81" i="9"/>
  <c r="J21" i="6"/>
  <c r="K118" i="18"/>
  <c r="K117" s="1"/>
  <c r="K116" s="1"/>
  <c r="K115" s="1"/>
  <c r="K114" s="1"/>
  <c r="K113" s="1"/>
  <c r="K38"/>
  <c r="K37" s="1"/>
  <c r="K36" s="1"/>
  <c r="K35" s="1"/>
  <c r="K121" i="9"/>
  <c r="K120" s="1"/>
  <c r="K117" s="1"/>
  <c r="K115"/>
  <c r="K114" s="1"/>
  <c r="K111" s="1"/>
  <c r="K70"/>
  <c r="K69" s="1"/>
  <c r="K68" s="1"/>
  <c r="K140"/>
  <c r="K139" s="1"/>
  <c r="K138" s="1"/>
  <c r="K135" s="1"/>
  <c r="L158"/>
  <c r="L157" s="1"/>
  <c r="L156" s="1"/>
  <c r="K163"/>
  <c r="K162" s="1"/>
  <c r="K161" s="1"/>
  <c r="K160" s="1"/>
  <c r="K159" s="1"/>
  <c r="L30" i="6"/>
  <c r="L90" i="9" s="1"/>
  <c r="L89" s="1"/>
  <c r="L88" s="1"/>
  <c r="L87" s="1"/>
  <c r="L82" s="1"/>
  <c r="L70"/>
  <c r="L69" s="1"/>
  <c r="L68" s="1"/>
  <c r="K104"/>
  <c r="L140"/>
  <c r="L139" s="1"/>
  <c r="L138" s="1"/>
  <c r="L135" s="1"/>
  <c r="K146"/>
  <c r="K145" s="1"/>
  <c r="K144" s="1"/>
  <c r="K141" s="1"/>
  <c r="J158"/>
  <c r="J157" s="1"/>
  <c r="J156" s="1"/>
  <c r="L163"/>
  <c r="L162" s="1"/>
  <c r="L161" s="1"/>
  <c r="L160" s="1"/>
  <c r="L159" s="1"/>
  <c r="J70"/>
  <c r="J69" s="1"/>
  <c r="J68" s="1"/>
  <c r="J67" s="1"/>
  <c r="J66" s="1"/>
  <c r="J65" s="1"/>
  <c r="L104"/>
  <c r="J140"/>
  <c r="L146"/>
  <c r="L145" s="1"/>
  <c r="L144" s="1"/>
  <c r="L141" s="1"/>
  <c r="J163"/>
  <c r="J104"/>
  <c r="J146"/>
  <c r="K158"/>
  <c r="K157" s="1"/>
  <c r="K156" s="1"/>
  <c r="L56"/>
  <c r="L55" s="1"/>
  <c r="L52" s="1"/>
  <c r="L51" s="1"/>
  <c r="J121"/>
  <c r="J120" s="1"/>
  <c r="J117" s="1"/>
  <c r="J87"/>
  <c r="J82" s="1"/>
  <c r="I113" i="18"/>
  <c r="I60"/>
  <c r="I59" s="1"/>
  <c r="I13"/>
  <c r="I12" s="1"/>
  <c r="I11" s="1"/>
  <c r="K60"/>
  <c r="K59" s="1"/>
  <c r="K58" s="1"/>
  <c r="K57" s="1"/>
  <c r="K56" s="1"/>
  <c r="K55" s="1"/>
  <c r="K13"/>
  <c r="K12" s="1"/>
  <c r="K11" s="1"/>
  <c r="K29"/>
  <c r="K24" s="1"/>
  <c r="J22"/>
  <c r="J21" s="1"/>
  <c r="J13"/>
  <c r="J12" s="1"/>
  <c r="J11" s="1"/>
  <c r="J29"/>
  <c r="J24" s="1"/>
  <c r="J60"/>
  <c r="J59" s="1"/>
  <c r="J58" s="1"/>
  <c r="J57" s="1"/>
  <c r="J56" s="1"/>
  <c r="J55" s="1"/>
  <c r="K22"/>
  <c r="K21" s="1"/>
  <c r="L60" i="6"/>
  <c r="L59" s="1"/>
  <c r="L58" s="1"/>
  <c r="K22"/>
  <c r="K60"/>
  <c r="K59" s="1"/>
  <c r="K58" s="1"/>
  <c r="E10" i="13"/>
  <c r="D10"/>
  <c r="L22" i="6"/>
  <c r="J60"/>
  <c r="J59" s="1"/>
  <c r="J58" s="1"/>
  <c r="L85"/>
  <c r="L37"/>
  <c r="L36" s="1"/>
  <c r="L169" i="9"/>
  <c r="L168" s="1"/>
  <c r="L167" s="1"/>
  <c r="J56"/>
  <c r="J55" s="1"/>
  <c r="J11" i="6"/>
  <c r="J10" s="1"/>
  <c r="L124"/>
  <c r="L123" s="1"/>
  <c r="L122" s="1"/>
  <c r="L121" s="1"/>
  <c r="K117"/>
  <c r="K116" s="1"/>
  <c r="K115" s="1"/>
  <c r="K114" s="1"/>
  <c r="K85"/>
  <c r="L43"/>
  <c r="L42" s="1"/>
  <c r="L41" s="1"/>
  <c r="L115" i="9"/>
  <c r="L114" s="1"/>
  <c r="J37" i="6"/>
  <c r="J36" s="1"/>
  <c r="J169" i="9"/>
  <c r="J168" s="1"/>
  <c r="J167" s="1"/>
  <c r="K169"/>
  <c r="K168" s="1"/>
  <c r="K167" s="1"/>
  <c r="K37" i="6"/>
  <c r="K36" s="1"/>
  <c r="K56" i="9"/>
  <c r="K55" s="1"/>
  <c r="K11" i="6"/>
  <c r="K10" s="1"/>
  <c r="K25"/>
  <c r="K21" s="1"/>
  <c r="L117"/>
  <c r="L116" s="1"/>
  <c r="L115" s="1"/>
  <c r="L114" s="1"/>
  <c r="J115" i="9"/>
  <c r="J114" s="1"/>
  <c r="J43" i="6"/>
  <c r="J42" s="1"/>
  <c r="J41" s="1"/>
  <c r="K43"/>
  <c r="K42" s="1"/>
  <c r="K41" s="1"/>
  <c r="L11"/>
  <c r="L10" s="1"/>
  <c r="K124"/>
  <c r="K123" s="1"/>
  <c r="K122" s="1"/>
  <c r="K121" s="1"/>
  <c r="K98" i="9" l="1"/>
  <c r="J145"/>
  <c r="J144" s="1"/>
  <c r="J141" s="1"/>
  <c r="L98"/>
  <c r="L97" s="1"/>
  <c r="K97"/>
  <c r="L84" i="6"/>
  <c r="L83" s="1"/>
  <c r="K84"/>
  <c r="K83" s="1"/>
  <c r="K98"/>
  <c r="J20" i="18"/>
  <c r="J19" s="1"/>
  <c r="J18" s="1"/>
  <c r="K20"/>
  <c r="K19" s="1"/>
  <c r="K18" s="1"/>
  <c r="J139" i="9"/>
  <c r="J138" s="1"/>
  <c r="J135" s="1"/>
  <c r="L25" i="6"/>
  <c r="L21" s="1"/>
  <c r="J162" i="9"/>
  <c r="J161" s="1"/>
  <c r="J160" s="1"/>
  <c r="J159" s="1"/>
  <c r="J10" i="18"/>
  <c r="J9" s="1"/>
  <c r="K10"/>
  <c r="K9" s="1"/>
  <c r="I10"/>
  <c r="I9" s="1"/>
  <c r="K143" i="9"/>
  <c r="K142" s="1"/>
  <c r="J103"/>
  <c r="J102" s="1"/>
  <c r="J101" s="1"/>
  <c r="J100" s="1"/>
  <c r="L103"/>
  <c r="L102" s="1"/>
  <c r="L99" s="1"/>
  <c r="L57" i="6"/>
  <c r="L56" s="1"/>
  <c r="L143" i="9"/>
  <c r="L142" s="1"/>
  <c r="K57" i="6"/>
  <c r="K56" s="1"/>
  <c r="K119" i="9"/>
  <c r="K118" s="1"/>
  <c r="K137"/>
  <c r="K136" s="1"/>
  <c r="I19" i="18"/>
  <c r="I18" s="1"/>
  <c r="K113" i="9"/>
  <c r="K112" s="1"/>
  <c r="I97" i="18"/>
  <c r="J119" i="9"/>
  <c r="J118" s="1"/>
  <c r="L137"/>
  <c r="L136" s="1"/>
  <c r="L54"/>
  <c r="L53" s="1"/>
  <c r="K52"/>
  <c r="K51" s="1"/>
  <c r="K54"/>
  <c r="K53" s="1"/>
  <c r="K164"/>
  <c r="K166"/>
  <c r="K165" s="1"/>
  <c r="J52"/>
  <c r="J51" s="1"/>
  <c r="J54"/>
  <c r="J53" s="1"/>
  <c r="J164"/>
  <c r="J166"/>
  <c r="J165" s="1"/>
  <c r="L164"/>
  <c r="L166"/>
  <c r="L165" s="1"/>
  <c r="K155"/>
  <c r="K154" s="1"/>
  <c r="K153" s="1"/>
  <c r="L155"/>
  <c r="L154" s="1"/>
  <c r="L153" s="1"/>
  <c r="J155"/>
  <c r="J154" s="1"/>
  <c r="J153" s="1"/>
  <c r="J111"/>
  <c r="J113"/>
  <c r="J112" s="1"/>
  <c r="L111"/>
  <c r="L113"/>
  <c r="L112" s="1"/>
  <c r="L65"/>
  <c r="L67"/>
  <c r="L66" s="1"/>
  <c r="K65"/>
  <c r="K67"/>
  <c r="K66" s="1"/>
  <c r="K103"/>
  <c r="K102" s="1"/>
  <c r="I58" i="18"/>
  <c r="I57" s="1"/>
  <c r="I56" s="1"/>
  <c r="I55" s="1"/>
  <c r="L98" i="6"/>
  <c r="C21" i="1"/>
  <c r="D30"/>
  <c r="D21" s="1"/>
  <c r="E30"/>
  <c r="E21" s="1"/>
  <c r="L121" i="9"/>
  <c r="L120" s="1"/>
  <c r="J57" i="6"/>
  <c r="J56" s="1"/>
  <c r="K80" i="9"/>
  <c r="K79" s="1"/>
  <c r="K71" s="1"/>
  <c r="K20" i="6"/>
  <c r="K19" s="1"/>
  <c r="K9" s="1"/>
  <c r="J20"/>
  <c r="J19" s="1"/>
  <c r="J9" s="1"/>
  <c r="J80" i="9"/>
  <c r="J79" s="1"/>
  <c r="L80"/>
  <c r="L79" s="1"/>
  <c r="L71" s="1"/>
  <c r="J143" l="1"/>
  <c r="J142" s="1"/>
  <c r="I8" i="18"/>
  <c r="I7" s="1"/>
  <c r="J8"/>
  <c r="J7" s="1"/>
  <c r="K8"/>
  <c r="K7" s="1"/>
  <c r="J8" i="6"/>
  <c r="J7" s="1"/>
  <c r="C20" i="13" s="1"/>
  <c r="C19" s="1"/>
  <c r="C18" s="1"/>
  <c r="K8" i="6"/>
  <c r="K7" s="1"/>
  <c r="D20" i="13" s="1"/>
  <c r="D19" s="1"/>
  <c r="D18" s="1"/>
  <c r="L64" i="9"/>
  <c r="L50" s="1"/>
  <c r="L7" s="1"/>
  <c r="K64"/>
  <c r="K50" s="1"/>
  <c r="K7" s="1"/>
  <c r="J137"/>
  <c r="J136" s="1"/>
  <c r="L20" i="6"/>
  <c r="L19" s="1"/>
  <c r="L9" s="1"/>
  <c r="L8" s="1"/>
  <c r="L101" i="9"/>
  <c r="L100" s="1"/>
  <c r="J99"/>
  <c r="E7" i="1"/>
  <c r="E17" i="13" s="1"/>
  <c r="E16" s="1"/>
  <c r="E15" s="1"/>
  <c r="D7" i="1"/>
  <c r="D17" i="13" s="1"/>
  <c r="D16" s="1"/>
  <c r="D15" s="1"/>
  <c r="C7" i="1"/>
  <c r="L117" i="9"/>
  <c r="L119"/>
  <c r="L118" s="1"/>
  <c r="K99"/>
  <c r="K101"/>
  <c r="K100" s="1"/>
  <c r="L78"/>
  <c r="L77" s="1"/>
  <c r="J78"/>
  <c r="J77" s="1"/>
  <c r="J71" s="1"/>
  <c r="J64" s="1"/>
  <c r="J50" s="1"/>
  <c r="K78"/>
  <c r="K77" s="1"/>
  <c r="J97"/>
  <c r="J7" l="1"/>
  <c r="D14" i="13"/>
  <c r="L7" i="6"/>
  <c r="E20" i="13" s="1"/>
  <c r="E19" s="1"/>
  <c r="E18" s="1"/>
  <c r="E14" s="1"/>
  <c r="C17"/>
  <c r="C16" s="1"/>
  <c r="C15" s="1"/>
  <c r="C14" s="1"/>
  <c r="D6" l="1"/>
  <c r="E6"/>
  <c r="C6"/>
</calcChain>
</file>

<file path=xl/sharedStrings.xml><?xml version="1.0" encoding="utf-8"?>
<sst xmlns="http://schemas.openxmlformats.org/spreadsheetml/2006/main" count="2543" uniqueCount="249">
  <si>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</si>
  <si>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</si>
  <si>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</si>
  <si>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</si>
  <si>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</si>
  <si>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</si>
  <si>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</si>
  <si>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</si>
  <si>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</si>
  <si>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</si>
  <si>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</si>
  <si>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</si>
  <si>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</si>
  <si>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</si>
  <si>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</si>
  <si>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</si>
  <si>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</si>
  <si>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</si>
  <si>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</si>
  <si>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</si>
  <si>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</si>
  <si>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</si>
  <si>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</si>
  <si>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</si>
  <si>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</si>
  <si>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</si>
  <si>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</si>
  <si>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</si>
  <si>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</si>
  <si>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</si>
  <si>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</si>
  <si>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</si>
  <si>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</si>
  <si>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</si>
  <si>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</si>
  <si>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</si>
  <si>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</si>
  <si>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</si>
  <si>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</si>
  <si>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</si>
  <si>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</si>
  <si>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</si>
  <si>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</si>
  <si>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</si>
  <si>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</si>
  <si>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</si>
  <si>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</si>
  <si>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</si>
  <si>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</si>
  <si>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</si>
  <si>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</si>
  <si>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</si>
  <si>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</si>
  <si>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</si>
  <si>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</si>
  <si>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</si>
  <si>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</si>
  <si>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</si>
  <si>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</si>
  <si>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</si>
  <si>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</si>
  <si>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</si>
  <si>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</si>
  <si>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</si>
  <si>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</si>
  <si>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</si>
  <si>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</si>
  <si>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</si>
  <si>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</si>
  <si>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</si>
  <si>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</si>
  <si>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</si>
  <si>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</si>
  <si>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</si>
  <si>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</si>
  <si>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</si>
  <si>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</si>
  <si>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</si>
  <si>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</si>
  <si>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</si>
  <si>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</si>
  <si>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</si>
  <si>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</si>
  <si>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</si>
  <si>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</si>
  <si>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</si>
  <si>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</si>
  <si>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</si>
  <si>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</si>
  <si>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</si>
  <si>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</si>
  <si>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</si>
  <si>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</si>
  <si>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</si>
  <si>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</si>
  <si>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</si>
  <si>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</si>
  <si>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</si>
  <si>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</si>
  <si>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</si>
  <si>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</si>
  <si>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</si>
  <si>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</si>
  <si>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</si>
  <si>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</si>
  <si>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</si>
  <si>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</si>
  <si>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</si>
  <si>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</si>
  <si>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</si>
  <si>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</si>
  <si>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</si>
  <si>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</si>
  <si>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</si>
  <si>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</si>
  <si>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</si>
  <si>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</si>
  <si>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</si>
  <si>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</si>
  <si>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</si>
  <si>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</si>
  <si>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</si>
  <si>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</si>
  <si>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</si>
  <si>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</si>
  <si>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местных бюджетов</t>
  </si>
  <si>
    <t>(тыс.руб.)</t>
  </si>
  <si>
    <t>000 01 02 00 00 10 0000 710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</si>
  <si>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</si>
  <si>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</si>
  <si>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</si>
  <si>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</si>
  <si>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</si>
  <si>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</si>
  <si>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</si>
  <si>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</si>
  <si>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</si>
  <si>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</si>
  <si>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</si>
  <si>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</si>
  <si>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</si>
  <si>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</si>
  <si>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</si>
  <si>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</si>
  <si>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</si>
  <si>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</si>
  <si>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</si>
  <si>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</si>
  <si>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</si>
  <si>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</si>
  <si>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</si>
  <si>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</si>
  <si>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Пушкинского сельского поселения Кадошкинского муниципального района Республики Мордовия</t>
  </si>
  <si>
    <t xml:space="preserve"> ДОХОДЫ 
БЮДЖЕТА ПУШКИНСКОГО СЕЛЬСКОГО ПОСЕЛЕНИЯ КАДОШКИНСКОГО МУНИЦИПАЛЬНОГО РАЙОНА РЕСПУБЛИКИ МОРДОВИЯ </t>
  </si>
  <si>
    <t>91920240014100000150</t>
  </si>
  <si>
    <t>Непрограммные расходы главных распорядителей средств бюджета Пушкинского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</si>
  <si>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Пушкинского сельского поселения Кадошкинского муниципального района Республики Мордовия</t>
  </si>
  <si>
    <t>Резервный фонд администрации Пушкинского сельского поселения Кадошкинского муниципального района Республики Мордовия</t>
  </si>
  <si>
    <t>91920230024100000150</t>
  </si>
  <si>
    <t>91920235118100000150</t>
  </si>
  <si>
    <t>919</t>
  </si>
  <si>
    <t>Расходы на обеспечение функций органов местного самоуправления</t>
  </si>
  <si>
    <t>Программа комплексного развития транспортной инфраструктуры Пушкинского сельского поселения Кадошкинского муниципального района Республики Мордовия на 2017-2025 годы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</si>
  <si>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</si>
  <si>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</si>
  <si>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</si>
  <si>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91920215002100000150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</si>
  <si>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</si>
  <si>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</si>
  <si>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</si>
  <si>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</si>
  <si>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</si>
  <si>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</si>
  <si>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</si>
  <si>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</si>
  <si>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</si>
  <si>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</si>
  <si>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</si>
  <si>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</si>
  <si>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</si>
  <si>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</si>
  <si>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</si>
  <si>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</si>
  <si>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</si>
  <si>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</si>
  <si>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</si>
  <si>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</si>
  <si>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</si>
  <si>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</si>
  <si>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</si>
  <si>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91920229999100000150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</si>
  <si>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</si>
  <si>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</si>
  <si>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</si>
  <si>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</si>
  <si>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</si>
  <si>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08</t>
  </si>
  <si>
    <t>Мероприятия по обеспечению пожарной безопасности</t>
  </si>
  <si>
    <t>42120</t>
  </si>
  <si>
    <t>Муниципальная программа «Пожарная безопасность на территории  Пушкинского сельского поселения   Кадошкинского  муниципального  района  Республики Мордовия  на 2023-2025 годы»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</si>
  <si>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</si>
  <si>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</si>
  <si>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Пушкинского  сельского поселения Кадошкинского  муниципального района Республики Мордовия на 2023-2025 годы»</t>
  </si>
  <si>
    <t>14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</si>
  <si>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Пушкинского сельского поселения Кадошкинского муниципального района Республики Мордовия в 2023-2025 годах»</t>
  </si>
  <si>
    <t>Приложение 1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</si>
  <si>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</si>
  <si>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Дотации бюджетам сельских поселений на выравнивание бюджетной обеспеченности</t>
  </si>
  <si>
    <t>91920215001100000150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</si>
  <si>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</si>
  <si>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91911105025100000120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</si>
  <si>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</si>
  <si>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</si>
  <si>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Приложение 5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</si>
  <si>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ПУШКИНСКОГО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</si>
  <si>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6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</si>
  <si>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ПУШКИНСКОГО СЕЛЬСКОГО ПОСЕЛЕНИЯ КАДОШКИНСКОГО МУНИЦИПАЛЬНОГО РАЙОНА РЕСПУБЛИКИ МОРДОВИЯ НА 2024 ГОД И НА ПЛАНОВЫЙ ПЕРИОД 2025 И 2026 ГОДОВ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</si>
  <si>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</si>
  <si>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</si>
  <si>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</si>
  <si>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Муниципальную  программу "Профилактика наркомании и токсикомании на территории Пушкинского сельского поселения на 2023-2025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</si>
  <si>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</si>
  <si>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</si>
  <si>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</si>
  <si>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Условно утвержденные расходы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</si>
  <si>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</si>
  <si>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2024год и на плановый период 2025 и 2026 годов"</t>
  </si>
  <si>
    <t xml:space="preserve">ВЕДОМСТВЕННАЯ СТРУКТУРА
РАСХОДОВ БЮДЖЕТА ПУШКИНСКОГО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</si>
  <si>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</si>
  <si>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ПУШКИНСКОГО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</si>
  <si>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</si>
  <si>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</si>
  <si>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00011400000000000000</t>
  </si>
  <si>
    <t>ДОХОДЫ ОТ ПРОДАЖИ МАТЕРИАЛЬНЫХ И НЕМАТЕРИАЛЬНЫХ АКТИВОВ</t>
  </si>
  <si>
    <t>91911406025100000430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</si>
  <si>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</si>
  <si>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Другие вопросы в области национальной экономики</t>
  </si>
  <si>
    <t>35</t>
  </si>
  <si>
    <t>L5110</t>
  </si>
  <si>
    <t>Муниципальная программа "Управление муниципальным имуществом и земельными ресурсами на территории Пушкинского сельского поселения Кадошкинского муниципального района Республики Мордовия на 2024-2026 г.г."</t>
  </si>
  <si>
    <t>Организация проведения комплексных кадастровых работ</t>
  </si>
  <si>
    <t>Исполнение судебных актов</t>
  </si>
  <si>
    <t>830</t>
  </si>
  <si>
    <t>91920249999100000150</t>
  </si>
  <si>
    <t xml:space="preserve">Прочие межбюджетные трансферты, передаваемые бюджетам сельских поселений </t>
  </si>
  <si>
    <t>Резервный фонд Правительства Республики Мордовия</t>
  </si>
  <si>
    <t>80190</t>
  </si>
  <si>
    <t>РАСПРЕДЕЛЕНИЕ  
БЮДЖЕТНЫХ АССИГНОВАНИЙ БЮДЖЕТА ПУШКИНСКОГО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И НА ПЛАНОВЫЙ ПЕРИОД 2025 И 2026 ГОДОВ</t>
  </si>
  <si>
    <t>+90,36853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</si>
</sst>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0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9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9" fontId="3" fillId="0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3" fillId="2" borderId="1" xfId="2" applyNumberFormat="1" applyFont="1" applyFill="1" applyBorder="1" applyAlignment="1" applyProtection="1">
      <alignment horizontal="center"/>
    </xf>
    <xf numFmtId="49" fontId="3" fillId="0" borderId="5" xfId="1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3" fillId="0" borderId="7" xfId="0" applyNumberFormat="1" applyFont="1" applyBorder="1"/>
    <xf numFmtId="0" fontId="3" fillId="0" borderId="0" xfId="0" applyFont="1"/>
    <xf numFmtId="0" fontId="3" fillId="0" borderId="20" xfId="0" applyFont="1" applyBorder="1" applyAlignment="1">
      <alignment horizontal="justify" vertical="top" wrapText="1"/>
    </xf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/>
    </xf>
    <xf numFmtId="0" fontId="2" fillId="0" borderId="0" xfId="0" applyFont="1" applyFill="1"/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49" fontId="3" fillId="0" borderId="14" xfId="1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49" fontId="3" fillId="2" borderId="24" xfId="1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64" fontId="3" fillId="2" borderId="7" xfId="0" applyNumberFormat="1" applyFont="1" applyFill="1" applyBorder="1"/>
    <xf numFmtId="49" fontId="3" fillId="0" borderId="7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3" fillId="0" borderId="7" xfId="0" applyFont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0" fontId="3" fillId="2" borderId="7" xfId="0" applyFont="1" applyFill="1" applyBorder="1" applyAlignment="1">
      <alignment horizontal="center"/>
    </xf>
    <xf numFmtId="49" fontId="3" fillId="2" borderId="11" xfId="2" applyNumberFormat="1" applyFont="1" applyFill="1" applyBorder="1" applyAlignment="1" applyProtection="1">
      <alignment horizontal="center"/>
    </xf>
    <xf numFmtId="0" fontId="2" fillId="0" borderId="0" xfId="0" applyFont="1" applyAlignment="1">
      <alignment vertical="top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2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2" fontId="3" fillId="3" borderId="1" xfId="0" applyNumberFormat="1" applyFont="1" applyFill="1" applyBorder="1" applyAlignment="1">
      <alignment vertical="top" wrapText="1"/>
    </xf>
    <xf numFmtId="0" fontId="3" fillId="3" borderId="11" xfId="0" applyFont="1" applyFill="1" applyBorder="1" applyAlignment="1">
      <alignment horizontal="center" wrapText="1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4" fillId="3" borderId="7" xfId="1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4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165" fontId="3" fillId="3" borderId="1" xfId="0" applyNumberFormat="1" applyFont="1" applyFill="1" applyBorder="1"/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/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/>
    <xf numFmtId="0" fontId="4" fillId="3" borderId="2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0" fontId="3" fillId="3" borderId="25" xfId="4" applyFont="1" applyFill="1" applyBorder="1" applyAlignment="1">
      <alignment horizontal="center" vertical="justify"/>
    </xf>
    <xf numFmtId="49" fontId="4" fillId="3" borderId="17" xfId="4" applyNumberFormat="1" applyFont="1" applyFill="1" applyBorder="1" applyAlignment="1">
      <alignment horizontal="left" vertical="top" wrapText="1"/>
    </xf>
    <xf numFmtId="165" fontId="4" fillId="3" borderId="6" xfId="4" applyNumberFormat="1" applyFont="1" applyFill="1" applyBorder="1" applyAlignment="1">
      <alignment horizontal="center"/>
    </xf>
    <xf numFmtId="165" fontId="3" fillId="3" borderId="18" xfId="4" applyNumberFormat="1" applyFont="1" applyFill="1" applyBorder="1" applyAlignment="1">
      <alignment horizontal="center"/>
    </xf>
    <xf numFmtId="165" fontId="3" fillId="3" borderId="1" xfId="4" applyNumberFormat="1" applyFont="1" applyFill="1" applyBorder="1" applyAlignment="1">
      <alignment horizontal="center"/>
    </xf>
    <xf numFmtId="165" fontId="4" fillId="3" borderId="1" xfId="4" applyNumberFormat="1" applyFont="1" applyFill="1" applyBorder="1" applyAlignment="1">
      <alignment horizontal="center"/>
    </xf>
    <xf numFmtId="0" fontId="4" fillId="3" borderId="0" xfId="4" applyFont="1" applyFill="1" applyBorder="1"/>
    <xf numFmtId="0" fontId="3" fillId="3" borderId="7" xfId="4" applyFont="1" applyFill="1" applyBorder="1" applyAlignment="1">
      <alignment horizontal="left" vertical="top" wrapText="1"/>
    </xf>
    <xf numFmtId="165" fontId="3" fillId="3" borderId="0" xfId="4" applyNumberFormat="1" applyFont="1" applyFill="1" applyBorder="1"/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4" fillId="3" borderId="3" xfId="3" applyFont="1" applyFill="1" applyBorder="1" applyAlignment="1">
      <alignment horizontal="center" vertical="top"/>
    </xf>
    <xf numFmtId="0" fontId="4" fillId="3" borderId="18" xfId="3" applyFont="1" applyFill="1" applyBorder="1" applyAlignment="1">
      <alignment wrapText="1"/>
    </xf>
    <xf numFmtId="164" fontId="4" fillId="3" borderId="1" xfId="3" applyNumberFormat="1" applyFont="1" applyFill="1" applyBorder="1" applyAlignment="1">
      <alignment horizontal="right"/>
    </xf>
    <xf numFmtId="0" fontId="3" fillId="3" borderId="3" xfId="3" applyFont="1" applyFill="1" applyBorder="1" applyAlignment="1">
      <alignment horizontal="center" vertical="top"/>
    </xf>
    <xf numFmtId="0" fontId="3" fillId="3" borderId="18" xfId="3" applyFont="1" applyFill="1" applyBorder="1" applyAlignment="1">
      <alignment vertical="top" wrapText="1"/>
    </xf>
    <xf numFmtId="164" fontId="3" fillId="5" borderId="1" xfId="3" applyNumberFormat="1" applyFont="1" applyFill="1" applyBorder="1" applyAlignment="1">
      <alignment horizontal="right"/>
    </xf>
    <xf numFmtId="0" fontId="3" fillId="3" borderId="1" xfId="3" applyFont="1" applyFill="1" applyBorder="1"/>
    <xf numFmtId="164" fontId="3" fillId="3" borderId="1" xfId="3" applyNumberFormat="1" applyFont="1" applyFill="1" applyBorder="1" applyAlignment="1">
      <alignment horizontal="right"/>
    </xf>
    <xf numFmtId="165" fontId="4" fillId="3" borderId="1" xfId="4" applyNumberFormat="1" applyFont="1" applyFill="1" applyBorder="1" applyAlignment="1">
      <alignment horizontal="right"/>
    </xf>
    <xf numFmtId="0" fontId="3" fillId="3" borderId="18" xfId="3" applyFont="1" applyFill="1" applyBorder="1" applyAlignment="1">
      <alignment wrapText="1"/>
    </xf>
    <xf numFmtId="0" fontId="4" fillId="3" borderId="3" xfId="3" applyFont="1" applyFill="1" applyBorder="1" applyAlignment="1">
      <alignment horizontal="center" vertical="top" wrapText="1"/>
    </xf>
    <xf numFmtId="0" fontId="4" fillId="3" borderId="18" xfId="3" applyFont="1" applyFill="1" applyBorder="1" applyAlignment="1">
      <alignment vertical="top" wrapText="1"/>
    </xf>
    <xf numFmtId="165" fontId="3" fillId="3" borderId="1" xfId="3" applyNumberFormat="1" applyFont="1" applyFill="1" applyBorder="1"/>
    <xf numFmtId="0" fontId="3" fillId="3" borderId="18" xfId="0" applyFont="1" applyFill="1" applyBorder="1" applyAlignment="1">
      <alignment wrapText="1"/>
    </xf>
    <xf numFmtId="4" fontId="3" fillId="3" borderId="0" xfId="3" applyNumberFormat="1" applyFont="1" applyFill="1" applyBorder="1"/>
    <xf numFmtId="164" fontId="4" fillId="3" borderId="9" xfId="0" applyNumberFormat="1" applyFont="1" applyFill="1" applyBorder="1" applyAlignment="1">
      <alignment horizontal="left"/>
    </xf>
    <xf numFmtId="0" fontId="3" fillId="3" borderId="0" xfId="0" applyFont="1" applyFill="1" applyBorder="1" applyAlignment="1"/>
    <xf numFmtId="0" fontId="8" fillId="3" borderId="0" xfId="0" applyFont="1" applyFill="1" applyAlignment="1">
      <alignment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4" fillId="0" borderId="13" xfId="0" applyNumberFormat="1" applyFont="1" applyBorder="1"/>
    <xf numFmtId="0" fontId="3" fillId="0" borderId="1" xfId="4" applyFont="1" applyBorder="1" applyAlignment="1">
      <alignment horizontal="center" vertical="justify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5" fontId="4" fillId="0" borderId="7" xfId="0" applyNumberFormat="1" applyFont="1" applyBorder="1"/>
    <xf numFmtId="165" fontId="3" fillId="0" borderId="1" xfId="0" applyNumberFormat="1" applyFont="1" applyFill="1" applyBorder="1" applyAlignment="1">
      <alignment horizontal="right" wrapText="1"/>
    </xf>
    <xf numFmtId="165" fontId="3" fillId="0" borderId="7" xfId="0" applyNumberFormat="1" applyFont="1" applyBorder="1"/>
    <xf numFmtId="165" fontId="3" fillId="0" borderId="7" xfId="0" applyNumberFormat="1" applyFont="1" applyFill="1" applyBorder="1"/>
    <xf numFmtId="165" fontId="4" fillId="0" borderId="7" xfId="0" applyNumberFormat="1" applyFont="1" applyFill="1" applyBorder="1"/>
    <xf numFmtId="165" fontId="3" fillId="0" borderId="1" xfId="0" applyNumberFormat="1" applyFont="1" applyBorder="1"/>
    <xf numFmtId="0" fontId="3" fillId="3" borderId="16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right"/>
    </xf>
    <xf numFmtId="164" fontId="3" fillId="3" borderId="9" xfId="0" applyNumberFormat="1" applyFont="1" applyFill="1" applyBorder="1" applyAlignment="1">
      <alignment horizontal="right"/>
    </xf>
    <xf numFmtId="0" fontId="3" fillId="3" borderId="5" xfId="2" applyFont="1" applyFill="1" applyBorder="1" applyAlignment="1">
      <alignment vertical="top" wrapText="1"/>
    </xf>
    <xf numFmtId="49" fontId="3" fillId="0" borderId="1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justify" vertical="top" wrapText="1"/>
    </xf>
    <xf numFmtId="165" fontId="3" fillId="0" borderId="1" xfId="5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left" vertical="top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49" fontId="3" fillId="2" borderId="17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165" fontId="4" fillId="0" borderId="7" xfId="0" applyNumberFormat="1" applyFont="1" applyFill="1" applyBorder="1" applyAlignment="1">
      <alignment horizontal="right" wrapText="1"/>
    </xf>
    <xf numFmtId="49" fontId="3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Border="1"/>
    <xf numFmtId="49" fontId="14" fillId="0" borderId="0" xfId="0" applyNumberFormat="1" applyFont="1"/>
    <xf numFmtId="0" fontId="18" fillId="0" borderId="0" xfId="0" applyFont="1"/>
    <xf numFmtId="0" fontId="3" fillId="0" borderId="1" xfId="0" applyFont="1" applyBorder="1" applyAlignment="1">
      <alignment wrapText="1"/>
    </xf>
    <xf numFmtId="165" fontId="4" fillId="0" borderId="1" xfId="0" applyNumberFormat="1" applyFont="1" applyBorder="1"/>
    <xf numFmtId="49" fontId="3" fillId="2" borderId="1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49" fontId="3" fillId="3" borderId="14" xfId="0" applyNumberFormat="1" applyFont="1" applyFill="1" applyBorder="1" applyAlignment="1">
      <alignment horizontal="center"/>
    </xf>
    <xf numFmtId="49" fontId="3" fillId="3" borderId="5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 vertical="top"/>
    </xf>
    <xf numFmtId="0" fontId="3" fillId="2" borderId="1" xfId="2" applyFont="1" applyFill="1" applyBorder="1" applyAlignment="1">
      <alignment vertical="top" wrapText="1"/>
    </xf>
    <xf numFmtId="165" fontId="3" fillId="2" borderId="1" xfId="0" applyNumberFormat="1" applyFont="1" applyFill="1" applyBorder="1"/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wrapText="1"/>
    </xf>
    <xf numFmtId="0" fontId="15" fillId="0" borderId="28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4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F32"/>
  <sheetViews>
    <sheetView view="pageBreakPreview" topLeftCell="A20" zoomScaleNormal="75" zoomScaleSheetLayoutView="100" workbookViewId="0">
      <selection activeCell="F32" sqref="F32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41" customWidth="1"/>
    <col min="5" max="5" width="14.85546875" style="41" customWidth="1"/>
    <col min="6" max="6" width="43.28515625" style="260" customWidth="1"/>
    <col min="7" max="16384" width="8.5703125" style="41"/>
  </cols>
  <sheetData>
    <row r="1" spans="1:6" ht="114" customHeight="1">
      <c r="A1" s="39"/>
      <c r="B1" s="39"/>
      <c r="C1" s="271" t="s">
        <v>205</v>
      </c>
      <c r="D1" s="271"/>
      <c r="E1" s="271"/>
    </row>
    <row r="2" spans="1:6" ht="41.25" customHeight="1">
      <c r="A2" s="277" t="s">
        <v>153</v>
      </c>
      <c r="B2" s="277"/>
      <c r="C2" s="277"/>
      <c r="D2" s="277"/>
      <c r="E2" s="277"/>
    </row>
    <row r="3" spans="1:6">
      <c r="A3" s="124"/>
      <c r="B3" s="124"/>
      <c r="C3" s="278" t="s">
        <v>0</v>
      </c>
      <c r="D3" s="278"/>
      <c r="E3" s="278"/>
    </row>
    <row r="4" spans="1:6" ht="32.25" customHeight="1">
      <c r="A4" s="273" t="s">
        <v>1</v>
      </c>
      <c r="B4" s="275" t="s">
        <v>2</v>
      </c>
      <c r="C4" s="272" t="s">
        <v>3</v>
      </c>
      <c r="D4" s="272"/>
      <c r="E4" s="272"/>
    </row>
    <row r="5" spans="1:6">
      <c r="A5" s="274"/>
      <c r="B5" s="276"/>
      <c r="C5" s="241" t="s">
        <v>175</v>
      </c>
      <c r="D5" s="241" t="s">
        <v>186</v>
      </c>
      <c r="E5" s="241" t="s">
        <v>206</v>
      </c>
    </row>
    <row r="6" spans="1:6">
      <c r="A6" s="42">
        <v>1</v>
      </c>
      <c r="B6" s="42">
        <v>2</v>
      </c>
      <c r="C6" s="43">
        <v>3</v>
      </c>
      <c r="D6" s="43">
        <v>4</v>
      </c>
      <c r="E6" s="43">
        <v>5</v>
      </c>
    </row>
    <row r="7" spans="1:6">
      <c r="A7" s="44"/>
      <c r="B7" s="45" t="s">
        <v>4</v>
      </c>
      <c r="C7" s="46">
        <f>SUM(C8+C21)</f>
        <v>3396.20613</v>
      </c>
      <c r="D7" s="46">
        <f>SUM(D8+D21)</f>
        <v>1999.4</v>
      </c>
      <c r="E7" s="46">
        <f>SUM(E8+E21)</f>
        <v>2138.1</v>
      </c>
    </row>
    <row r="8" spans="1:6">
      <c r="A8" s="47" t="s">
        <v>66</v>
      </c>
      <c r="B8" s="45" t="s">
        <v>70</v>
      </c>
      <c r="C8" s="48">
        <f>C9+C12+C14+C17+C19</f>
        <v>935</v>
      </c>
      <c r="D8" s="48">
        <f t="shared" ref="D8:E8" si="0">D9+D12+D14+D17</f>
        <v>660</v>
      </c>
      <c r="E8" s="48">
        <f t="shared" si="0"/>
        <v>669.1</v>
      </c>
    </row>
    <row r="9" spans="1:6">
      <c r="A9" s="47" t="s">
        <v>67</v>
      </c>
      <c r="B9" s="45" t="s">
        <v>5</v>
      </c>
      <c r="C9" s="48">
        <f t="shared" ref="C9:E10" si="1">SUM(C10)</f>
        <v>24</v>
      </c>
      <c r="D9" s="48">
        <f t="shared" si="1"/>
        <v>26</v>
      </c>
      <c r="E9" s="48">
        <f t="shared" si="1"/>
        <v>29</v>
      </c>
    </row>
    <row r="10" spans="1:6">
      <c r="A10" s="47" t="s">
        <v>6</v>
      </c>
      <c r="B10" s="45" t="s">
        <v>7</v>
      </c>
      <c r="C10" s="217">
        <f t="shared" si="1"/>
        <v>24</v>
      </c>
      <c r="D10" s="217">
        <f t="shared" si="1"/>
        <v>26</v>
      </c>
      <c r="E10" s="217">
        <f t="shared" si="1"/>
        <v>29</v>
      </c>
    </row>
    <row r="11" spans="1:6" ht="63">
      <c r="A11" s="49" t="s">
        <v>71</v>
      </c>
      <c r="B11" s="31" t="s">
        <v>72</v>
      </c>
      <c r="C11" s="226">
        <v>24</v>
      </c>
      <c r="D11" s="245">
        <v>26</v>
      </c>
      <c r="E11" s="213">
        <v>29</v>
      </c>
    </row>
    <row r="12" spans="1:6">
      <c r="A12" s="47" t="s">
        <v>68</v>
      </c>
      <c r="B12" s="45" t="s">
        <v>73</v>
      </c>
      <c r="C12" s="225">
        <f>SUM(C13)</f>
        <v>55</v>
      </c>
      <c r="D12" s="225">
        <f>SUM(D13)</f>
        <v>55</v>
      </c>
      <c r="E12" s="225">
        <f>SUM(E13)</f>
        <v>55</v>
      </c>
    </row>
    <row r="13" spans="1:6" ht="33" customHeight="1">
      <c r="A13" s="49" t="s">
        <v>74</v>
      </c>
      <c r="B13" s="50" t="s">
        <v>75</v>
      </c>
      <c r="C13" s="226">
        <v>55</v>
      </c>
      <c r="D13" s="213">
        <v>55</v>
      </c>
      <c r="E13" s="214">
        <v>55</v>
      </c>
    </row>
    <row r="14" spans="1:6">
      <c r="A14" s="47" t="s">
        <v>69</v>
      </c>
      <c r="B14" s="6" t="s">
        <v>8</v>
      </c>
      <c r="C14" s="225">
        <f>SUM(C15+C16)</f>
        <v>474</v>
      </c>
      <c r="D14" s="225">
        <f>SUM(D15+D16)</f>
        <v>476</v>
      </c>
      <c r="E14" s="225">
        <f>SUM(E15+E16)</f>
        <v>478</v>
      </c>
    </row>
    <row r="15" spans="1:6" ht="31.5">
      <c r="A15" s="49" t="s">
        <v>76</v>
      </c>
      <c r="B15" s="50" t="s">
        <v>77</v>
      </c>
      <c r="C15" s="235">
        <v>350</v>
      </c>
      <c r="D15" s="213">
        <v>355</v>
      </c>
      <c r="E15" s="214">
        <v>355</v>
      </c>
    </row>
    <row r="16" spans="1:6" s="2" customFormat="1" ht="31.5">
      <c r="A16" s="49" t="s">
        <v>78</v>
      </c>
      <c r="B16" s="50" t="s">
        <v>79</v>
      </c>
      <c r="C16" s="235">
        <v>124</v>
      </c>
      <c r="D16" s="213">
        <v>121</v>
      </c>
      <c r="E16" s="214">
        <v>123</v>
      </c>
      <c r="F16" s="259"/>
    </row>
    <row r="17" spans="1:6" s="2" customFormat="1" ht="37.9" customHeight="1">
      <c r="A17" s="47" t="s">
        <v>211</v>
      </c>
      <c r="B17" s="6" t="s">
        <v>212</v>
      </c>
      <c r="C17" s="225">
        <f>SUM(C18)</f>
        <v>99</v>
      </c>
      <c r="D17" s="225">
        <f>SUM(D18)</f>
        <v>103</v>
      </c>
      <c r="E17" s="225">
        <f>SUM(E18)</f>
        <v>107.1</v>
      </c>
      <c r="F17" s="259"/>
    </row>
    <row r="18" spans="1:6" ht="63">
      <c r="A18" s="49" t="s">
        <v>210</v>
      </c>
      <c r="B18" s="50" t="s">
        <v>209</v>
      </c>
      <c r="C18" s="226">
        <v>99</v>
      </c>
      <c r="D18" s="213">
        <v>103</v>
      </c>
      <c r="E18" s="214">
        <v>107.1</v>
      </c>
    </row>
    <row r="19" spans="1:6" ht="31.5">
      <c r="A19" s="47" t="s">
        <v>232</v>
      </c>
      <c r="B19" s="6" t="s">
        <v>233</v>
      </c>
      <c r="C19" s="256">
        <f>C20</f>
        <v>283</v>
      </c>
      <c r="D19" s="256">
        <f t="shared" ref="D19:E19" si="2">D20</f>
        <v>0</v>
      </c>
      <c r="E19" s="256">
        <f t="shared" si="2"/>
        <v>0</v>
      </c>
    </row>
    <row r="20" spans="1:6" ht="47.25">
      <c r="A20" s="49" t="s">
        <v>234</v>
      </c>
      <c r="B20" s="52" t="s">
        <v>235</v>
      </c>
      <c r="C20" s="254">
        <v>283</v>
      </c>
      <c r="D20" s="255">
        <v>0</v>
      </c>
      <c r="E20" s="255">
        <v>0</v>
      </c>
    </row>
    <row r="21" spans="1:6" ht="38.450000000000003" customHeight="1">
      <c r="A21" s="53" t="s">
        <v>80</v>
      </c>
      <c r="B21" s="54" t="s">
        <v>81</v>
      </c>
      <c r="C21" s="225">
        <f>C22+C25+C27+C30</f>
        <v>2461.20613</v>
      </c>
      <c r="D21" s="225">
        <f t="shared" ref="D21:E21" si="3">D22+D25+D27+D30</f>
        <v>1339.4</v>
      </c>
      <c r="E21" s="225">
        <f t="shared" si="3"/>
        <v>1469</v>
      </c>
    </row>
    <row r="22" spans="1:6" ht="17.25" customHeight="1">
      <c r="A22" s="47" t="s">
        <v>150</v>
      </c>
      <c r="B22" s="54" t="s">
        <v>151</v>
      </c>
      <c r="C22" s="225">
        <f>C24+C23</f>
        <v>858.9</v>
      </c>
      <c r="D22" s="225">
        <f t="shared" ref="D22:E22" si="4">D24+D23</f>
        <v>455.9</v>
      </c>
      <c r="E22" s="225">
        <f t="shared" si="4"/>
        <v>550.1</v>
      </c>
    </row>
    <row r="23" spans="1:6" ht="34.5" customHeight="1">
      <c r="A23" s="243" t="s">
        <v>208</v>
      </c>
      <c r="B23" s="244" t="s">
        <v>207</v>
      </c>
      <c r="C23" s="227">
        <v>578.29999999999995</v>
      </c>
      <c r="D23" s="227">
        <v>455.9</v>
      </c>
      <c r="E23" s="227">
        <v>550.1</v>
      </c>
    </row>
    <row r="24" spans="1:6" ht="31.5" customHeight="1">
      <c r="A24" s="49" t="s">
        <v>166</v>
      </c>
      <c r="B24" s="40" t="s">
        <v>165</v>
      </c>
      <c r="C24" s="227">
        <v>280.60000000000002</v>
      </c>
      <c r="D24" s="227">
        <v>0</v>
      </c>
      <c r="E24" s="227">
        <v>0</v>
      </c>
    </row>
    <row r="25" spans="1:6" ht="19.5" customHeight="1">
      <c r="A25" s="47" t="s">
        <v>187</v>
      </c>
      <c r="B25" s="55" t="s">
        <v>188</v>
      </c>
      <c r="C25" s="227">
        <f>C26</f>
        <v>400</v>
      </c>
      <c r="D25" s="227">
        <f t="shared" ref="D25:E25" si="5">D26</f>
        <v>0</v>
      </c>
      <c r="E25" s="227">
        <f t="shared" si="5"/>
        <v>0</v>
      </c>
    </row>
    <row r="26" spans="1:6" ht="20.25" customHeight="1">
      <c r="A26" s="49" t="s">
        <v>190</v>
      </c>
      <c r="B26" s="52" t="s">
        <v>189</v>
      </c>
      <c r="C26" s="227">
        <v>400</v>
      </c>
      <c r="D26" s="227">
        <v>0</v>
      </c>
      <c r="E26" s="227">
        <v>0</v>
      </c>
    </row>
    <row r="27" spans="1:6">
      <c r="A27" s="47" t="s">
        <v>82</v>
      </c>
      <c r="B27" s="55" t="s">
        <v>83</v>
      </c>
      <c r="C27" s="225">
        <f>SUM(C28+C29)</f>
        <v>132.30000000000001</v>
      </c>
      <c r="D27" s="225">
        <f>SUM(D28+D29)</f>
        <v>146.1</v>
      </c>
      <c r="E27" s="225">
        <f>SUM(E28+E29)</f>
        <v>160.20000000000002</v>
      </c>
    </row>
    <row r="28" spans="1:6" ht="93.75" customHeight="1">
      <c r="A28" s="49" t="s">
        <v>158</v>
      </c>
      <c r="B28" s="84" t="s">
        <v>148</v>
      </c>
      <c r="C28" s="227">
        <v>0.4</v>
      </c>
      <c r="D28" s="227">
        <v>0.4</v>
      </c>
      <c r="E28" s="227">
        <v>0.4</v>
      </c>
    </row>
    <row r="29" spans="1:6" ht="21.75" customHeight="1">
      <c r="A29" s="49" t="s">
        <v>159</v>
      </c>
      <c r="B29" s="31" t="s">
        <v>84</v>
      </c>
      <c r="C29" s="228">
        <v>131.9</v>
      </c>
      <c r="D29" s="228">
        <v>145.69999999999999</v>
      </c>
      <c r="E29" s="228">
        <v>159.80000000000001</v>
      </c>
    </row>
    <row r="30" spans="1:6" ht="21" customHeight="1">
      <c r="A30" s="47" t="s">
        <v>85</v>
      </c>
      <c r="B30" s="45" t="s">
        <v>86</v>
      </c>
      <c r="C30" s="229">
        <f>SUM(C31+C32)</f>
        <v>1070.00613</v>
      </c>
      <c r="D30" s="229">
        <f>SUM(D31)</f>
        <v>737.4</v>
      </c>
      <c r="E30" s="229">
        <f>SUM(E31)</f>
        <v>758.7</v>
      </c>
    </row>
    <row r="31" spans="1:6" ht="66" customHeight="1">
      <c r="A31" s="49" t="s">
        <v>154</v>
      </c>
      <c r="B31" s="52" t="s">
        <v>87</v>
      </c>
      <c r="C31" s="230">
        <f>671.9+30+247.6716+90.36853</f>
        <v>1039.94013</v>
      </c>
      <c r="D31" s="230">
        <f>707.4+30</f>
        <v>737.4</v>
      </c>
      <c r="E31" s="230">
        <f>728.7+30</f>
        <v>758.7</v>
      </c>
      <c r="F31" s="260" t="s">
        <v>248</v>
      </c>
    </row>
    <row r="32" spans="1:6" ht="31.5">
      <c r="A32" s="49" t="s">
        <v>243</v>
      </c>
      <c r="B32" s="52" t="s">
        <v>244</v>
      </c>
      <c r="C32" s="230">
        <v>30.065999999999999</v>
      </c>
      <c r="D32" s="230">
        <v>0</v>
      </c>
      <c r="E32" s="230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4"/>
  <sheetViews>
    <sheetView tabSelected="1" view="pageBreakPreview" topLeftCell="A81" zoomScale="90" zoomScaleNormal="75" zoomScaleSheetLayoutView="90" workbookViewId="0">
      <selection activeCell="M89" sqref="M89"/>
    </sheetView>
  </sheetViews>
  <sheetFormatPr defaultColWidth="8.5703125" defaultRowHeight="15.75"/>
  <cols>
    <col min="1" max="1" width="86.7109375" style="56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39" customWidth="1"/>
    <col min="9" max="9" width="7.85546875" style="39" customWidth="1"/>
    <col min="10" max="10" width="16.85546875" style="59" customWidth="1"/>
    <col min="11" max="11" width="13.85546875" style="39" customWidth="1"/>
    <col min="12" max="12" width="15.85546875" style="39" customWidth="1"/>
    <col min="13" max="13" width="8.5703125" style="257"/>
    <col min="14" max="16384" width="8.5703125" style="39"/>
  </cols>
  <sheetData>
    <row r="1" spans="1:13" ht="93" customHeight="1">
      <c r="A1" s="121"/>
      <c r="B1" s="122"/>
      <c r="C1" s="122"/>
      <c r="D1" s="122"/>
      <c r="E1" s="122"/>
      <c r="F1" s="122"/>
      <c r="G1" s="123"/>
      <c r="H1" s="211"/>
      <c r="I1" s="211"/>
      <c r="J1" s="271" t="s">
        <v>226</v>
      </c>
      <c r="K1" s="271"/>
      <c r="L1" s="271"/>
    </row>
    <row r="2" spans="1:13" ht="57.75" customHeight="1">
      <c r="A2" s="280" t="s">
        <v>227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</row>
    <row r="3" spans="1:13">
      <c r="A3" s="121"/>
      <c r="B3" s="122"/>
      <c r="C3" s="122"/>
      <c r="D3" s="122"/>
      <c r="E3" s="122"/>
      <c r="F3" s="122"/>
      <c r="G3" s="122"/>
      <c r="H3" s="124"/>
      <c r="I3" s="124"/>
      <c r="J3" s="125"/>
      <c r="K3" s="124"/>
      <c r="L3" s="124" t="s">
        <v>176</v>
      </c>
    </row>
    <row r="4" spans="1:13" ht="15.75" customHeight="1">
      <c r="A4" s="279" t="s">
        <v>9</v>
      </c>
      <c r="B4" s="279" t="s">
        <v>18</v>
      </c>
      <c r="C4" s="279" t="s">
        <v>10</v>
      </c>
      <c r="D4" s="279" t="s">
        <v>177</v>
      </c>
      <c r="E4" s="279" t="s">
        <v>178</v>
      </c>
      <c r="F4" s="279"/>
      <c r="G4" s="279"/>
      <c r="H4" s="279"/>
      <c r="I4" s="279" t="s">
        <v>179</v>
      </c>
      <c r="J4" s="279" t="s">
        <v>62</v>
      </c>
      <c r="K4" s="279"/>
      <c r="L4" s="279"/>
    </row>
    <row r="5" spans="1:13">
      <c r="A5" s="279" t="s">
        <v>180</v>
      </c>
      <c r="B5" s="279" t="s">
        <v>180</v>
      </c>
      <c r="C5" s="279" t="s">
        <v>180</v>
      </c>
      <c r="D5" s="279" t="s">
        <v>180</v>
      </c>
      <c r="E5" s="279" t="s">
        <v>180</v>
      </c>
      <c r="F5" s="279"/>
      <c r="G5" s="279"/>
      <c r="H5" s="279"/>
      <c r="I5" s="279" t="s">
        <v>180</v>
      </c>
      <c r="J5" s="242" t="s">
        <v>175</v>
      </c>
      <c r="K5" s="242" t="s">
        <v>186</v>
      </c>
      <c r="L5" s="242" t="s">
        <v>206</v>
      </c>
    </row>
    <row r="6" spans="1:13">
      <c r="A6" s="126">
        <v>1</v>
      </c>
      <c r="B6" s="8">
        <v>2</v>
      </c>
      <c r="C6" s="8">
        <v>3</v>
      </c>
      <c r="D6" s="8">
        <v>4</v>
      </c>
      <c r="E6" s="8">
        <v>5</v>
      </c>
      <c r="F6" s="127">
        <v>6</v>
      </c>
      <c r="G6" s="8">
        <v>7</v>
      </c>
      <c r="H6" s="87">
        <v>8</v>
      </c>
      <c r="I6" s="87">
        <v>9</v>
      </c>
      <c r="J6" s="87">
        <v>10</v>
      </c>
      <c r="K6" s="87">
        <v>11</v>
      </c>
      <c r="L6" s="87">
        <v>12</v>
      </c>
    </row>
    <row r="7" spans="1:13" s="58" customFormat="1">
      <c r="A7" s="128" t="s">
        <v>19</v>
      </c>
      <c r="B7" s="129"/>
      <c r="C7" s="129"/>
      <c r="D7" s="129"/>
      <c r="E7" s="129"/>
      <c r="F7" s="130"/>
      <c r="G7" s="131"/>
      <c r="H7" s="132"/>
      <c r="I7" s="132"/>
      <c r="J7" s="133">
        <f>J8</f>
        <v>3493.6061300000001</v>
      </c>
      <c r="K7" s="133">
        <f t="shared" ref="K7:L7" si="0">K8</f>
        <v>1999.4</v>
      </c>
      <c r="L7" s="133">
        <f t="shared" si="0"/>
        <v>2138.1000000000004</v>
      </c>
      <c r="M7" s="258"/>
    </row>
    <row r="8" spans="1:13" ht="31.5">
      <c r="A8" s="128" t="s">
        <v>152</v>
      </c>
      <c r="B8" s="129">
        <v>919</v>
      </c>
      <c r="C8" s="134"/>
      <c r="D8" s="134"/>
      <c r="E8" s="8"/>
      <c r="F8" s="8"/>
      <c r="G8" s="8"/>
      <c r="H8" s="8"/>
      <c r="I8" s="135"/>
      <c r="J8" s="133">
        <f>J9+J56+J83+J98+J114+J121+J134+J65</f>
        <v>3493.6061300000001</v>
      </c>
      <c r="K8" s="133">
        <f>K9+K56+K83+K98+K114+K121+K134+K65</f>
        <v>1999.4</v>
      </c>
      <c r="L8" s="133">
        <f>L9+L56+L83+L98+L114+L121+L134+L65</f>
        <v>2138.1000000000004</v>
      </c>
    </row>
    <row r="9" spans="1:13">
      <c r="A9" s="128" t="s">
        <v>12</v>
      </c>
      <c r="B9" s="129">
        <v>919</v>
      </c>
      <c r="C9" s="129" t="s">
        <v>13</v>
      </c>
      <c r="D9" s="129"/>
      <c r="E9" s="136"/>
      <c r="F9" s="136"/>
      <c r="G9" s="136"/>
      <c r="H9" s="136"/>
      <c r="I9" s="130"/>
      <c r="J9" s="133">
        <f>J10+J19+J41+J47</f>
        <v>1759.096</v>
      </c>
      <c r="K9" s="133">
        <f>K10+K19+K41+K47</f>
        <v>797</v>
      </c>
      <c r="L9" s="133">
        <f t="shared" ref="L9" si="1">L10+L19+L41+L47</f>
        <v>880.8</v>
      </c>
    </row>
    <row r="10" spans="1:13" ht="31.5">
      <c r="A10" s="137" t="s">
        <v>29</v>
      </c>
      <c r="B10" s="129">
        <v>919</v>
      </c>
      <c r="C10" s="136" t="s">
        <v>13</v>
      </c>
      <c r="D10" s="136" t="s">
        <v>24</v>
      </c>
      <c r="E10" s="136"/>
      <c r="F10" s="136"/>
      <c r="G10" s="136"/>
      <c r="H10" s="136"/>
      <c r="I10" s="138"/>
      <c r="J10" s="139">
        <f>J11</f>
        <v>450.5</v>
      </c>
      <c r="K10" s="139">
        <f t="shared" ref="K10:L14" si="2">K11</f>
        <v>298.89999999999998</v>
      </c>
      <c r="L10" s="139">
        <f t="shared" si="2"/>
        <v>331.5</v>
      </c>
    </row>
    <row r="11" spans="1:13">
      <c r="A11" s="111" t="s">
        <v>130</v>
      </c>
      <c r="B11" s="129">
        <v>919</v>
      </c>
      <c r="C11" s="8" t="s">
        <v>13</v>
      </c>
      <c r="D11" s="8" t="s">
        <v>24</v>
      </c>
      <c r="E11" s="8" t="s">
        <v>30</v>
      </c>
      <c r="F11" s="8"/>
      <c r="G11" s="8"/>
      <c r="H11" s="8"/>
      <c r="I11" s="88"/>
      <c r="J11" s="140">
        <f>J12</f>
        <v>450.5</v>
      </c>
      <c r="K11" s="140">
        <f t="shared" si="2"/>
        <v>298.89999999999998</v>
      </c>
      <c r="L11" s="140">
        <f t="shared" si="2"/>
        <v>331.5</v>
      </c>
    </row>
    <row r="12" spans="1:13">
      <c r="A12" s="93" t="s">
        <v>128</v>
      </c>
      <c r="B12" s="129">
        <v>919</v>
      </c>
      <c r="C12" s="8" t="s">
        <v>13</v>
      </c>
      <c r="D12" s="8" t="s">
        <v>24</v>
      </c>
      <c r="E12" s="8">
        <v>65</v>
      </c>
      <c r="F12" s="8">
        <v>1</v>
      </c>
      <c r="G12" s="136"/>
      <c r="H12" s="136"/>
      <c r="I12" s="138"/>
      <c r="J12" s="140">
        <f>J13+J16</f>
        <v>450.5</v>
      </c>
      <c r="K12" s="140">
        <f t="shared" ref="K12:L12" si="3">K13+K16</f>
        <v>298.89999999999998</v>
      </c>
      <c r="L12" s="140">
        <f t="shared" si="3"/>
        <v>331.5</v>
      </c>
    </row>
    <row r="13" spans="1:13">
      <c r="A13" s="112" t="s">
        <v>107</v>
      </c>
      <c r="B13" s="129">
        <v>919</v>
      </c>
      <c r="C13" s="87" t="s">
        <v>13</v>
      </c>
      <c r="D13" s="87" t="s">
        <v>24</v>
      </c>
      <c r="E13" s="87" t="s">
        <v>30</v>
      </c>
      <c r="F13" s="87" t="s">
        <v>20</v>
      </c>
      <c r="G13" s="87" t="s">
        <v>33</v>
      </c>
      <c r="H13" s="87" t="s">
        <v>34</v>
      </c>
      <c r="I13" s="138"/>
      <c r="J13" s="140">
        <f>J14</f>
        <v>300.5</v>
      </c>
      <c r="K13" s="140">
        <f t="shared" si="2"/>
        <v>298.89999999999998</v>
      </c>
      <c r="L13" s="140">
        <f t="shared" si="2"/>
        <v>331.5</v>
      </c>
    </row>
    <row r="14" spans="1:13" ht="47.25">
      <c r="A14" s="112" t="s">
        <v>99</v>
      </c>
      <c r="B14" s="129">
        <v>919</v>
      </c>
      <c r="C14" s="87" t="s">
        <v>13</v>
      </c>
      <c r="D14" s="87" t="s">
        <v>24</v>
      </c>
      <c r="E14" s="87" t="s">
        <v>30</v>
      </c>
      <c r="F14" s="87" t="s">
        <v>20</v>
      </c>
      <c r="G14" s="87" t="s">
        <v>33</v>
      </c>
      <c r="H14" s="87" t="s">
        <v>34</v>
      </c>
      <c r="I14" s="88" t="s">
        <v>101</v>
      </c>
      <c r="J14" s="140">
        <f>J15</f>
        <v>300.5</v>
      </c>
      <c r="K14" s="140">
        <f t="shared" si="2"/>
        <v>298.89999999999998</v>
      </c>
      <c r="L14" s="140">
        <f t="shared" si="2"/>
        <v>331.5</v>
      </c>
    </row>
    <row r="15" spans="1:13" ht="21" customHeight="1">
      <c r="A15" s="112" t="s">
        <v>100</v>
      </c>
      <c r="B15" s="129">
        <v>919</v>
      </c>
      <c r="C15" s="87" t="s">
        <v>13</v>
      </c>
      <c r="D15" s="87" t="s">
        <v>24</v>
      </c>
      <c r="E15" s="87" t="s">
        <v>30</v>
      </c>
      <c r="F15" s="87" t="s">
        <v>20</v>
      </c>
      <c r="G15" s="87" t="s">
        <v>33</v>
      </c>
      <c r="H15" s="87" t="s">
        <v>34</v>
      </c>
      <c r="I15" s="88" t="s">
        <v>102</v>
      </c>
      <c r="J15" s="140">
        <f>264+36.5</f>
        <v>300.5</v>
      </c>
      <c r="K15" s="140">
        <v>298.89999999999998</v>
      </c>
      <c r="L15" s="140">
        <v>331.5</v>
      </c>
    </row>
    <row r="16" spans="1:13" ht="36" customHeight="1">
      <c r="A16" s="31" t="s">
        <v>191</v>
      </c>
      <c r="B16" s="129">
        <v>919</v>
      </c>
      <c r="C16" s="3" t="s">
        <v>13</v>
      </c>
      <c r="D16" s="3" t="s">
        <v>24</v>
      </c>
      <c r="E16" s="3" t="s">
        <v>30</v>
      </c>
      <c r="F16" s="3" t="s">
        <v>20</v>
      </c>
      <c r="G16" s="3" t="s">
        <v>33</v>
      </c>
      <c r="H16" s="3" t="s">
        <v>192</v>
      </c>
      <c r="I16" s="29"/>
      <c r="J16" s="140">
        <f t="shared" ref="J16:L17" si="4">J17</f>
        <v>150</v>
      </c>
      <c r="K16" s="140">
        <f t="shared" si="4"/>
        <v>0</v>
      </c>
      <c r="L16" s="140">
        <f t="shared" si="4"/>
        <v>0</v>
      </c>
    </row>
    <row r="17" spans="1:13" ht="58.5" customHeight="1">
      <c r="A17" s="30" t="s">
        <v>99</v>
      </c>
      <c r="B17" s="129">
        <v>919</v>
      </c>
      <c r="C17" s="3" t="s">
        <v>13</v>
      </c>
      <c r="D17" s="3" t="s">
        <v>24</v>
      </c>
      <c r="E17" s="3" t="s">
        <v>30</v>
      </c>
      <c r="F17" s="3" t="s">
        <v>20</v>
      </c>
      <c r="G17" s="3" t="s">
        <v>33</v>
      </c>
      <c r="H17" s="3" t="s">
        <v>192</v>
      </c>
      <c r="I17" s="29" t="s">
        <v>101</v>
      </c>
      <c r="J17" s="140">
        <f t="shared" si="4"/>
        <v>150</v>
      </c>
      <c r="K17" s="140">
        <f t="shared" si="4"/>
        <v>0</v>
      </c>
      <c r="L17" s="140">
        <f t="shared" si="4"/>
        <v>0</v>
      </c>
    </row>
    <row r="18" spans="1:13" ht="18" customHeight="1">
      <c r="A18" s="30" t="s">
        <v>100</v>
      </c>
      <c r="B18" s="129">
        <v>919</v>
      </c>
      <c r="C18" s="3" t="s">
        <v>13</v>
      </c>
      <c r="D18" s="3" t="s">
        <v>24</v>
      </c>
      <c r="E18" s="3" t="s">
        <v>30</v>
      </c>
      <c r="F18" s="3" t="s">
        <v>20</v>
      </c>
      <c r="G18" s="3" t="s">
        <v>33</v>
      </c>
      <c r="H18" s="3" t="s">
        <v>192</v>
      </c>
      <c r="I18" s="29" t="s">
        <v>102</v>
      </c>
      <c r="J18" s="140">
        <v>150</v>
      </c>
      <c r="K18" s="140">
        <v>0</v>
      </c>
      <c r="L18" s="140">
        <v>0</v>
      </c>
    </row>
    <row r="19" spans="1:13" ht="47.25">
      <c r="A19" s="141" t="s">
        <v>63</v>
      </c>
      <c r="B19" s="129">
        <v>919</v>
      </c>
      <c r="C19" s="136" t="s">
        <v>13</v>
      </c>
      <c r="D19" s="136" t="s">
        <v>14</v>
      </c>
      <c r="E19" s="136"/>
      <c r="F19" s="136"/>
      <c r="G19" s="136"/>
      <c r="H19" s="136"/>
      <c r="I19" s="138"/>
      <c r="J19" s="139">
        <f>J20+J36</f>
        <v>1301.4000000000001</v>
      </c>
      <c r="K19" s="139">
        <f>K20+K36</f>
        <v>490.59999999999997</v>
      </c>
      <c r="L19" s="139">
        <f>L20+L36</f>
        <v>544.29999999999995</v>
      </c>
    </row>
    <row r="20" spans="1:13">
      <c r="A20" s="111" t="s">
        <v>130</v>
      </c>
      <c r="B20" s="129">
        <v>919</v>
      </c>
      <c r="C20" s="8" t="s">
        <v>13</v>
      </c>
      <c r="D20" s="8" t="s">
        <v>14</v>
      </c>
      <c r="E20" s="8" t="s">
        <v>30</v>
      </c>
      <c r="F20" s="8"/>
      <c r="G20" s="8"/>
      <c r="H20" s="8"/>
      <c r="I20" s="88"/>
      <c r="J20" s="140">
        <f>J21</f>
        <v>1301</v>
      </c>
      <c r="K20" s="140">
        <f>K21</f>
        <v>490.2</v>
      </c>
      <c r="L20" s="140">
        <f>L21</f>
        <v>543.9</v>
      </c>
    </row>
    <row r="21" spans="1:13" ht="18.600000000000001" customHeight="1">
      <c r="A21" s="111" t="s">
        <v>131</v>
      </c>
      <c r="B21" s="129">
        <v>919</v>
      </c>
      <c r="C21" s="87" t="s">
        <v>13</v>
      </c>
      <c r="D21" s="87" t="s">
        <v>14</v>
      </c>
      <c r="E21" s="87" t="s">
        <v>30</v>
      </c>
      <c r="F21" s="87" t="s">
        <v>21</v>
      </c>
      <c r="G21" s="136"/>
      <c r="H21" s="136"/>
      <c r="I21" s="138"/>
      <c r="J21" s="140">
        <f>J23+J25+J33</f>
        <v>1301</v>
      </c>
      <c r="K21" s="140">
        <f t="shared" ref="K21:L21" si="5">K23+K25</f>
        <v>490.2</v>
      </c>
      <c r="L21" s="140">
        <f t="shared" si="5"/>
        <v>543.9</v>
      </c>
    </row>
    <row r="22" spans="1:13">
      <c r="A22" s="112" t="s">
        <v>35</v>
      </c>
      <c r="B22" s="129">
        <v>919</v>
      </c>
      <c r="C22" s="87" t="s">
        <v>13</v>
      </c>
      <c r="D22" s="87" t="s">
        <v>14</v>
      </c>
      <c r="E22" s="87" t="s">
        <v>30</v>
      </c>
      <c r="F22" s="87" t="s">
        <v>21</v>
      </c>
      <c r="G22" s="87" t="s">
        <v>33</v>
      </c>
      <c r="H22" s="87" t="s">
        <v>36</v>
      </c>
      <c r="I22" s="138"/>
      <c r="J22" s="140">
        <f t="shared" ref="J22:L23" si="6">J23</f>
        <v>595.67000000000007</v>
      </c>
      <c r="K22" s="140">
        <f t="shared" si="6"/>
        <v>400</v>
      </c>
      <c r="L22" s="140">
        <f t="shared" si="6"/>
        <v>440.3</v>
      </c>
    </row>
    <row r="23" spans="1:13" ht="49.5" customHeight="1">
      <c r="A23" s="112" t="s">
        <v>99</v>
      </c>
      <c r="B23" s="129">
        <v>919</v>
      </c>
      <c r="C23" s="87" t="s">
        <v>13</v>
      </c>
      <c r="D23" s="87" t="s">
        <v>14</v>
      </c>
      <c r="E23" s="87" t="s">
        <v>30</v>
      </c>
      <c r="F23" s="87" t="s">
        <v>21</v>
      </c>
      <c r="G23" s="87" t="s">
        <v>33</v>
      </c>
      <c r="H23" s="87" t="s">
        <v>36</v>
      </c>
      <c r="I23" s="88" t="s">
        <v>101</v>
      </c>
      <c r="J23" s="140">
        <f>J24</f>
        <v>595.67000000000007</v>
      </c>
      <c r="K23" s="140">
        <f t="shared" si="6"/>
        <v>400</v>
      </c>
      <c r="L23" s="140">
        <f t="shared" si="6"/>
        <v>440.3</v>
      </c>
    </row>
    <row r="24" spans="1:13">
      <c r="A24" s="112" t="s">
        <v>100</v>
      </c>
      <c r="B24" s="129">
        <v>919</v>
      </c>
      <c r="C24" s="87" t="s">
        <v>13</v>
      </c>
      <c r="D24" s="87" t="s">
        <v>14</v>
      </c>
      <c r="E24" s="87" t="s">
        <v>30</v>
      </c>
      <c r="F24" s="87" t="s">
        <v>21</v>
      </c>
      <c r="G24" s="87" t="s">
        <v>33</v>
      </c>
      <c r="H24" s="87" t="s">
        <v>36</v>
      </c>
      <c r="I24" s="88" t="s">
        <v>102</v>
      </c>
      <c r="J24" s="140">
        <f>565-40+40+36.47-5.8</f>
        <v>595.67000000000007</v>
      </c>
      <c r="K24" s="140">
        <v>400</v>
      </c>
      <c r="L24" s="140">
        <v>440.3</v>
      </c>
    </row>
    <row r="25" spans="1:13">
      <c r="A25" s="93" t="s">
        <v>161</v>
      </c>
      <c r="B25" s="129">
        <v>919</v>
      </c>
      <c r="C25" s="87" t="s">
        <v>13</v>
      </c>
      <c r="D25" s="87" t="s">
        <v>14</v>
      </c>
      <c r="E25" s="87" t="s">
        <v>30</v>
      </c>
      <c r="F25" s="87" t="s">
        <v>21</v>
      </c>
      <c r="G25" s="87" t="s">
        <v>33</v>
      </c>
      <c r="H25" s="87" t="s">
        <v>38</v>
      </c>
      <c r="I25" s="88"/>
      <c r="J25" s="140">
        <f>J28+J30+J26</f>
        <v>552.29999999999995</v>
      </c>
      <c r="K25" s="140">
        <f>K28+K30</f>
        <v>90.2</v>
      </c>
      <c r="L25" s="140">
        <f>L28+L30</f>
        <v>103.6</v>
      </c>
    </row>
    <row r="26" spans="1:13" ht="47.25">
      <c r="A26" s="112" t="s">
        <v>99</v>
      </c>
      <c r="B26" s="129">
        <v>919</v>
      </c>
      <c r="C26" s="87" t="s">
        <v>13</v>
      </c>
      <c r="D26" s="87" t="s">
        <v>14</v>
      </c>
      <c r="E26" s="87" t="s">
        <v>30</v>
      </c>
      <c r="F26" s="87" t="s">
        <v>21</v>
      </c>
      <c r="G26" s="87" t="s">
        <v>33</v>
      </c>
      <c r="H26" s="87" t="s">
        <v>38</v>
      </c>
      <c r="I26" s="88" t="s">
        <v>101</v>
      </c>
      <c r="J26" s="140">
        <f>J27</f>
        <v>26</v>
      </c>
      <c r="K26" s="140">
        <f t="shared" ref="K26:L26" si="7">K27</f>
        <v>0</v>
      </c>
      <c r="L26" s="140">
        <f t="shared" si="7"/>
        <v>0</v>
      </c>
    </row>
    <row r="27" spans="1:13">
      <c r="A27" s="112" t="s">
        <v>100</v>
      </c>
      <c r="B27" s="129">
        <v>919</v>
      </c>
      <c r="C27" s="87" t="s">
        <v>13</v>
      </c>
      <c r="D27" s="87" t="s">
        <v>14</v>
      </c>
      <c r="E27" s="87" t="s">
        <v>30</v>
      </c>
      <c r="F27" s="87" t="s">
        <v>21</v>
      </c>
      <c r="G27" s="87" t="s">
        <v>33</v>
      </c>
      <c r="H27" s="87" t="s">
        <v>38</v>
      </c>
      <c r="I27" s="88" t="s">
        <v>102</v>
      </c>
      <c r="J27" s="140">
        <v>26</v>
      </c>
      <c r="K27" s="140">
        <v>0</v>
      </c>
      <c r="L27" s="140">
        <v>0</v>
      </c>
    </row>
    <row r="28" spans="1:13" ht="21.75" customHeight="1">
      <c r="A28" s="93" t="s">
        <v>95</v>
      </c>
      <c r="B28" s="129">
        <v>919</v>
      </c>
      <c r="C28" s="87" t="s">
        <v>13</v>
      </c>
      <c r="D28" s="87" t="s">
        <v>14</v>
      </c>
      <c r="E28" s="87" t="s">
        <v>30</v>
      </c>
      <c r="F28" s="87" t="s">
        <v>21</v>
      </c>
      <c r="G28" s="87" t="s">
        <v>33</v>
      </c>
      <c r="H28" s="87" t="s">
        <v>38</v>
      </c>
      <c r="I28" s="88" t="s">
        <v>97</v>
      </c>
      <c r="J28" s="140">
        <f t="shared" ref="J28:L28" si="8">J29</f>
        <v>471.7</v>
      </c>
      <c r="K28" s="140">
        <f t="shared" si="8"/>
        <v>36.6</v>
      </c>
      <c r="L28" s="140">
        <f t="shared" si="8"/>
        <v>50</v>
      </c>
    </row>
    <row r="29" spans="1:13" ht="31.5">
      <c r="A29" s="93" t="s">
        <v>96</v>
      </c>
      <c r="B29" s="129">
        <v>919</v>
      </c>
      <c r="C29" s="87" t="s">
        <v>13</v>
      </c>
      <c r="D29" s="87" t="s">
        <v>14</v>
      </c>
      <c r="E29" s="87" t="s">
        <v>30</v>
      </c>
      <c r="F29" s="87" t="s">
        <v>21</v>
      </c>
      <c r="G29" s="87" t="s">
        <v>33</v>
      </c>
      <c r="H29" s="87" t="s">
        <v>38</v>
      </c>
      <c r="I29" s="8" t="s">
        <v>98</v>
      </c>
      <c r="J29" s="140">
        <f>259.5+40+50+30+10+30+52.2</f>
        <v>471.7</v>
      </c>
      <c r="K29" s="140">
        <v>36.6</v>
      </c>
      <c r="L29" s="140">
        <v>50</v>
      </c>
    </row>
    <row r="30" spans="1:13" s="58" customFormat="1">
      <c r="A30" s="117" t="s">
        <v>103</v>
      </c>
      <c r="B30" s="129">
        <v>919</v>
      </c>
      <c r="C30" s="8" t="s">
        <v>13</v>
      </c>
      <c r="D30" s="8" t="s">
        <v>14</v>
      </c>
      <c r="E30" s="87" t="s">
        <v>30</v>
      </c>
      <c r="F30" s="87" t="s">
        <v>21</v>
      </c>
      <c r="G30" s="87" t="s">
        <v>33</v>
      </c>
      <c r="H30" s="87" t="s">
        <v>38</v>
      </c>
      <c r="I30" s="127" t="s">
        <v>104</v>
      </c>
      <c r="J30" s="62">
        <f>J32+J31</f>
        <v>54.6</v>
      </c>
      <c r="K30" s="62">
        <f>K32</f>
        <v>53.6</v>
      </c>
      <c r="L30" s="62">
        <f>L32</f>
        <v>53.6</v>
      </c>
      <c r="M30" s="258"/>
    </row>
    <row r="31" spans="1:13" s="58" customFormat="1">
      <c r="A31" s="117" t="s">
        <v>241</v>
      </c>
      <c r="B31" s="129">
        <v>919</v>
      </c>
      <c r="C31" s="8" t="s">
        <v>13</v>
      </c>
      <c r="D31" s="8" t="s">
        <v>14</v>
      </c>
      <c r="E31" s="87" t="s">
        <v>30</v>
      </c>
      <c r="F31" s="87" t="s">
        <v>21</v>
      </c>
      <c r="G31" s="87" t="s">
        <v>33</v>
      </c>
      <c r="H31" s="87" t="s">
        <v>38</v>
      </c>
      <c r="I31" s="127" t="s">
        <v>242</v>
      </c>
      <c r="J31" s="62">
        <v>1</v>
      </c>
      <c r="K31" s="62">
        <v>0</v>
      </c>
      <c r="L31" s="62">
        <v>0</v>
      </c>
      <c r="M31" s="258"/>
    </row>
    <row r="32" spans="1:13" s="58" customFormat="1" ht="15" customHeight="1">
      <c r="A32" s="117" t="s">
        <v>105</v>
      </c>
      <c r="B32" s="129">
        <v>919</v>
      </c>
      <c r="C32" s="8" t="s">
        <v>13</v>
      </c>
      <c r="D32" s="8" t="s">
        <v>14</v>
      </c>
      <c r="E32" s="8" t="s">
        <v>30</v>
      </c>
      <c r="F32" s="87" t="s">
        <v>21</v>
      </c>
      <c r="G32" s="87" t="s">
        <v>33</v>
      </c>
      <c r="H32" s="87" t="s">
        <v>38</v>
      </c>
      <c r="I32" s="127" t="s">
        <v>106</v>
      </c>
      <c r="J32" s="62">
        <v>53.6</v>
      </c>
      <c r="K32" s="62">
        <v>53.6</v>
      </c>
      <c r="L32" s="62">
        <v>53.6</v>
      </c>
      <c r="M32" s="258"/>
    </row>
    <row r="33" spans="1:13" s="58" customFormat="1" ht="21" customHeight="1">
      <c r="A33" s="31" t="s">
        <v>191</v>
      </c>
      <c r="B33" s="129">
        <v>919</v>
      </c>
      <c r="C33" s="9" t="s">
        <v>13</v>
      </c>
      <c r="D33" s="9" t="s">
        <v>14</v>
      </c>
      <c r="E33" s="29" t="s">
        <v>30</v>
      </c>
      <c r="F33" s="3" t="s">
        <v>21</v>
      </c>
      <c r="G33" s="3" t="s">
        <v>33</v>
      </c>
      <c r="H33" s="3" t="s">
        <v>192</v>
      </c>
      <c r="I33" s="234"/>
      <c r="J33" s="62">
        <f>J34</f>
        <v>153.03</v>
      </c>
      <c r="K33" s="62">
        <f t="shared" ref="K33:L34" si="9">K34</f>
        <v>0</v>
      </c>
      <c r="L33" s="62">
        <f t="shared" si="9"/>
        <v>0</v>
      </c>
      <c r="M33" s="258"/>
    </row>
    <row r="34" spans="1:13" s="58" customFormat="1" ht="19.5" customHeight="1">
      <c r="A34" s="30" t="s">
        <v>99</v>
      </c>
      <c r="B34" s="129">
        <v>919</v>
      </c>
      <c r="C34" s="9" t="s">
        <v>13</v>
      </c>
      <c r="D34" s="9" t="s">
        <v>14</v>
      </c>
      <c r="E34" s="29" t="s">
        <v>30</v>
      </c>
      <c r="F34" s="3" t="s">
        <v>21</v>
      </c>
      <c r="G34" s="3" t="s">
        <v>33</v>
      </c>
      <c r="H34" s="3" t="s">
        <v>192</v>
      </c>
      <c r="I34" s="234" t="s">
        <v>101</v>
      </c>
      <c r="J34" s="62">
        <f>J35</f>
        <v>153.03</v>
      </c>
      <c r="K34" s="62">
        <f t="shared" si="9"/>
        <v>0</v>
      </c>
      <c r="L34" s="62">
        <f t="shared" si="9"/>
        <v>0</v>
      </c>
      <c r="M34" s="258"/>
    </row>
    <row r="35" spans="1:13" s="58" customFormat="1" ht="21.75" customHeight="1">
      <c r="A35" s="30" t="s">
        <v>100</v>
      </c>
      <c r="B35" s="129">
        <v>919</v>
      </c>
      <c r="C35" s="9" t="s">
        <v>13</v>
      </c>
      <c r="D35" s="9" t="s">
        <v>14</v>
      </c>
      <c r="E35" s="29" t="s">
        <v>30</v>
      </c>
      <c r="F35" s="3" t="s">
        <v>21</v>
      </c>
      <c r="G35" s="3" t="s">
        <v>33</v>
      </c>
      <c r="H35" s="3" t="s">
        <v>192</v>
      </c>
      <c r="I35" s="234" t="s">
        <v>102</v>
      </c>
      <c r="J35" s="62">
        <v>153.03</v>
      </c>
      <c r="K35" s="62">
        <v>0</v>
      </c>
      <c r="L35" s="62">
        <v>0</v>
      </c>
      <c r="M35" s="258"/>
    </row>
    <row r="36" spans="1:13" s="51" customFormat="1" ht="31.5">
      <c r="A36" s="111" t="s">
        <v>155</v>
      </c>
      <c r="B36" s="129">
        <v>919</v>
      </c>
      <c r="C36" s="8" t="s">
        <v>13</v>
      </c>
      <c r="D36" s="8" t="s">
        <v>14</v>
      </c>
      <c r="E36" s="88">
        <v>89</v>
      </c>
      <c r="F36" s="87"/>
      <c r="G36" s="87"/>
      <c r="H36" s="87"/>
      <c r="I36" s="142"/>
      <c r="J36" s="140">
        <f>J37</f>
        <v>0.4</v>
      </c>
      <c r="K36" s="140">
        <f t="shared" ref="K36:L39" si="10">K37</f>
        <v>0.4</v>
      </c>
      <c r="L36" s="140">
        <f t="shared" si="10"/>
        <v>0.4</v>
      </c>
      <c r="M36" s="259"/>
    </row>
    <row r="37" spans="1:13" s="51" customFormat="1" ht="47.25">
      <c r="A37" s="111" t="s">
        <v>156</v>
      </c>
      <c r="B37" s="129">
        <v>919</v>
      </c>
      <c r="C37" s="8" t="s">
        <v>13</v>
      </c>
      <c r="D37" s="8" t="s">
        <v>14</v>
      </c>
      <c r="E37" s="88">
        <v>89</v>
      </c>
      <c r="F37" s="87" t="s">
        <v>20</v>
      </c>
      <c r="G37" s="87"/>
      <c r="H37" s="87"/>
      <c r="I37" s="142"/>
      <c r="J37" s="140">
        <f>J38</f>
        <v>0.4</v>
      </c>
      <c r="K37" s="140">
        <f t="shared" si="10"/>
        <v>0.4</v>
      </c>
      <c r="L37" s="140">
        <f t="shared" si="10"/>
        <v>0.4</v>
      </c>
      <c r="M37" s="259"/>
    </row>
    <row r="38" spans="1:13" s="51" customFormat="1" ht="70.5" customHeight="1">
      <c r="A38" s="143" t="s">
        <v>129</v>
      </c>
      <c r="B38" s="129">
        <v>919</v>
      </c>
      <c r="C38" s="8" t="s">
        <v>13</v>
      </c>
      <c r="D38" s="8" t="s">
        <v>14</v>
      </c>
      <c r="E38" s="88">
        <v>89</v>
      </c>
      <c r="F38" s="87" t="s">
        <v>20</v>
      </c>
      <c r="G38" s="87" t="s">
        <v>33</v>
      </c>
      <c r="H38" s="87" t="s">
        <v>40</v>
      </c>
      <c r="I38" s="142"/>
      <c r="J38" s="140">
        <f>J39</f>
        <v>0.4</v>
      </c>
      <c r="K38" s="140">
        <f t="shared" si="10"/>
        <v>0.4</v>
      </c>
      <c r="L38" s="140">
        <f t="shared" si="10"/>
        <v>0.4</v>
      </c>
      <c r="M38" s="259"/>
    </row>
    <row r="39" spans="1:13" s="51" customFormat="1" ht="18" customHeight="1">
      <c r="A39" s="93" t="s">
        <v>95</v>
      </c>
      <c r="B39" s="129">
        <v>919</v>
      </c>
      <c r="C39" s="8" t="s">
        <v>13</v>
      </c>
      <c r="D39" s="8" t="s">
        <v>14</v>
      </c>
      <c r="E39" s="88" t="s">
        <v>45</v>
      </c>
      <c r="F39" s="87" t="s">
        <v>20</v>
      </c>
      <c r="G39" s="87" t="s">
        <v>33</v>
      </c>
      <c r="H39" s="87" t="s">
        <v>40</v>
      </c>
      <c r="I39" s="142" t="s">
        <v>97</v>
      </c>
      <c r="J39" s="140">
        <f>J40</f>
        <v>0.4</v>
      </c>
      <c r="K39" s="140">
        <f t="shared" si="10"/>
        <v>0.4</v>
      </c>
      <c r="L39" s="140">
        <f t="shared" si="10"/>
        <v>0.4</v>
      </c>
      <c r="M39" s="259"/>
    </row>
    <row r="40" spans="1:13" s="51" customFormat="1" ht="35.25" customHeight="1">
      <c r="A40" s="93" t="s">
        <v>96</v>
      </c>
      <c r="B40" s="129">
        <v>919</v>
      </c>
      <c r="C40" s="8" t="s">
        <v>13</v>
      </c>
      <c r="D40" s="8" t="s">
        <v>14</v>
      </c>
      <c r="E40" s="88" t="s">
        <v>45</v>
      </c>
      <c r="F40" s="87" t="s">
        <v>20</v>
      </c>
      <c r="G40" s="87" t="s">
        <v>33</v>
      </c>
      <c r="H40" s="87" t="s">
        <v>40</v>
      </c>
      <c r="I40" s="142" t="s">
        <v>98</v>
      </c>
      <c r="J40" s="140">
        <v>0.4</v>
      </c>
      <c r="K40" s="140">
        <v>0.4</v>
      </c>
      <c r="L40" s="140">
        <v>0.4</v>
      </c>
      <c r="M40" s="259"/>
    </row>
    <row r="41" spans="1:13">
      <c r="A41" s="137" t="s">
        <v>41</v>
      </c>
      <c r="B41" s="129">
        <v>919</v>
      </c>
      <c r="C41" s="107" t="s">
        <v>13</v>
      </c>
      <c r="D41" s="107" t="s">
        <v>42</v>
      </c>
      <c r="E41" s="107"/>
      <c r="F41" s="144"/>
      <c r="G41" s="144"/>
      <c r="H41" s="145"/>
      <c r="I41" s="145"/>
      <c r="J41" s="139">
        <f>J42</f>
        <v>4.6959999999999997</v>
      </c>
      <c r="K41" s="139">
        <f t="shared" ref="K41:L45" si="11">K42</f>
        <v>5</v>
      </c>
      <c r="L41" s="139">
        <f t="shared" si="11"/>
        <v>5</v>
      </c>
    </row>
    <row r="42" spans="1:13" ht="31.5">
      <c r="A42" s="92" t="s">
        <v>155</v>
      </c>
      <c r="B42" s="129">
        <v>919</v>
      </c>
      <c r="C42" s="87" t="s">
        <v>13</v>
      </c>
      <c r="D42" s="87" t="s">
        <v>42</v>
      </c>
      <c r="E42" s="88">
        <v>89</v>
      </c>
      <c r="F42" s="87"/>
      <c r="G42" s="87"/>
      <c r="H42" s="89"/>
      <c r="I42" s="89"/>
      <c r="J42" s="140">
        <f>J43</f>
        <v>4.6959999999999997</v>
      </c>
      <c r="K42" s="140">
        <f t="shared" si="11"/>
        <v>5</v>
      </c>
      <c r="L42" s="140">
        <f t="shared" si="11"/>
        <v>5</v>
      </c>
    </row>
    <row r="43" spans="1:13" ht="47.25">
      <c r="A43" s="146" t="s">
        <v>156</v>
      </c>
      <c r="B43" s="129">
        <v>919</v>
      </c>
      <c r="C43" s="87" t="s">
        <v>13</v>
      </c>
      <c r="D43" s="87" t="s">
        <v>42</v>
      </c>
      <c r="E43" s="88">
        <v>89</v>
      </c>
      <c r="F43" s="87" t="s">
        <v>20</v>
      </c>
      <c r="G43" s="87"/>
      <c r="H43" s="89"/>
      <c r="I43" s="89"/>
      <c r="J43" s="140">
        <f>J44</f>
        <v>4.6959999999999997</v>
      </c>
      <c r="K43" s="140">
        <f t="shared" si="11"/>
        <v>5</v>
      </c>
      <c r="L43" s="140">
        <f t="shared" si="11"/>
        <v>5</v>
      </c>
    </row>
    <row r="44" spans="1:13" ht="31.5">
      <c r="A44" s="93" t="s">
        <v>157</v>
      </c>
      <c r="B44" s="129">
        <v>919</v>
      </c>
      <c r="C44" s="87" t="s">
        <v>13</v>
      </c>
      <c r="D44" s="87" t="s">
        <v>42</v>
      </c>
      <c r="E44" s="88">
        <v>89</v>
      </c>
      <c r="F44" s="87" t="s">
        <v>20</v>
      </c>
      <c r="G44" s="87" t="s">
        <v>33</v>
      </c>
      <c r="H44" s="87" t="s">
        <v>43</v>
      </c>
      <c r="I44" s="89"/>
      <c r="J44" s="140">
        <f>J45</f>
        <v>4.6959999999999997</v>
      </c>
      <c r="K44" s="140">
        <f t="shared" si="11"/>
        <v>5</v>
      </c>
      <c r="L44" s="140">
        <f t="shared" si="11"/>
        <v>5</v>
      </c>
    </row>
    <row r="45" spans="1:13">
      <c r="A45" s="117" t="s">
        <v>103</v>
      </c>
      <c r="B45" s="129">
        <v>919</v>
      </c>
      <c r="C45" s="87" t="s">
        <v>13</v>
      </c>
      <c r="D45" s="87" t="s">
        <v>42</v>
      </c>
      <c r="E45" s="88">
        <v>89</v>
      </c>
      <c r="F45" s="87" t="s">
        <v>20</v>
      </c>
      <c r="G45" s="87" t="s">
        <v>33</v>
      </c>
      <c r="H45" s="87" t="s">
        <v>43</v>
      </c>
      <c r="I45" s="89" t="s">
        <v>104</v>
      </c>
      <c r="J45" s="140">
        <f>J46</f>
        <v>4.6959999999999997</v>
      </c>
      <c r="K45" s="140">
        <f t="shared" si="11"/>
        <v>5</v>
      </c>
      <c r="L45" s="140">
        <f t="shared" si="11"/>
        <v>5</v>
      </c>
    </row>
    <row r="46" spans="1:13" ht="17.25" customHeight="1">
      <c r="A46" s="93" t="s">
        <v>44</v>
      </c>
      <c r="B46" s="129">
        <v>919</v>
      </c>
      <c r="C46" s="87" t="s">
        <v>13</v>
      </c>
      <c r="D46" s="87" t="s">
        <v>42</v>
      </c>
      <c r="E46" s="87" t="s">
        <v>45</v>
      </c>
      <c r="F46" s="87" t="s">
        <v>20</v>
      </c>
      <c r="G46" s="87" t="s">
        <v>33</v>
      </c>
      <c r="H46" s="87" t="s">
        <v>43</v>
      </c>
      <c r="I46" s="89" t="s">
        <v>46</v>
      </c>
      <c r="J46" s="140">
        <f>5-0.304</f>
        <v>4.6959999999999997</v>
      </c>
      <c r="K46" s="140">
        <v>5</v>
      </c>
      <c r="L46" s="140">
        <v>5</v>
      </c>
    </row>
    <row r="47" spans="1:13" ht="17.25" customHeight="1">
      <c r="A47" s="93" t="s">
        <v>195</v>
      </c>
      <c r="B47" s="129">
        <v>919</v>
      </c>
      <c r="C47" s="236" t="s">
        <v>13</v>
      </c>
      <c r="D47" s="107" t="s">
        <v>28</v>
      </c>
      <c r="E47" s="89"/>
      <c r="F47" s="87"/>
      <c r="G47" s="87"/>
      <c r="H47" s="87"/>
      <c r="I47" s="115"/>
      <c r="J47" s="139">
        <f>J48+J52</f>
        <v>2.5</v>
      </c>
      <c r="K47" s="139">
        <f t="shared" ref="K47:L47" si="12">K48+K52</f>
        <v>2.5</v>
      </c>
      <c r="L47" s="139">
        <f t="shared" si="12"/>
        <v>0</v>
      </c>
    </row>
    <row r="48" spans="1:13" ht="46.5" customHeight="1">
      <c r="A48" s="93" t="s">
        <v>199</v>
      </c>
      <c r="B48" s="129">
        <v>919</v>
      </c>
      <c r="C48" s="8" t="s">
        <v>13</v>
      </c>
      <c r="D48" s="8" t="s">
        <v>28</v>
      </c>
      <c r="E48" s="8" t="s">
        <v>196</v>
      </c>
      <c r="F48" s="8"/>
      <c r="G48" s="8"/>
      <c r="H48" s="8"/>
      <c r="I48" s="8"/>
      <c r="J48" s="140">
        <f>J49</f>
        <v>0.5</v>
      </c>
      <c r="K48" s="140">
        <f t="shared" ref="K48:L50" si="13">K49</f>
        <v>0.5</v>
      </c>
      <c r="L48" s="140">
        <f t="shared" si="13"/>
        <v>0</v>
      </c>
    </row>
    <row r="49" spans="1:12" ht="17.25" customHeight="1">
      <c r="A49" s="93" t="s">
        <v>197</v>
      </c>
      <c r="B49" s="129">
        <v>919</v>
      </c>
      <c r="C49" s="8" t="s">
        <v>13</v>
      </c>
      <c r="D49" s="8" t="s">
        <v>28</v>
      </c>
      <c r="E49" s="8" t="s">
        <v>196</v>
      </c>
      <c r="F49" s="8" t="s">
        <v>31</v>
      </c>
      <c r="G49" s="8" t="s">
        <v>33</v>
      </c>
      <c r="H49" s="8" t="s">
        <v>198</v>
      </c>
      <c r="I49" s="8"/>
      <c r="J49" s="140">
        <f>J50</f>
        <v>0.5</v>
      </c>
      <c r="K49" s="140">
        <f t="shared" si="13"/>
        <v>0.5</v>
      </c>
      <c r="L49" s="140">
        <f t="shared" si="13"/>
        <v>0</v>
      </c>
    </row>
    <row r="50" spans="1:12" ht="18.75" customHeight="1">
      <c r="A50" s="93" t="s">
        <v>95</v>
      </c>
      <c r="B50" s="129">
        <v>919</v>
      </c>
      <c r="C50" s="8" t="s">
        <v>13</v>
      </c>
      <c r="D50" s="8" t="s">
        <v>28</v>
      </c>
      <c r="E50" s="8" t="s">
        <v>196</v>
      </c>
      <c r="F50" s="8" t="s">
        <v>31</v>
      </c>
      <c r="G50" s="8" t="s">
        <v>33</v>
      </c>
      <c r="H50" s="8" t="s">
        <v>198</v>
      </c>
      <c r="I50" s="8" t="s">
        <v>97</v>
      </c>
      <c r="J50" s="140">
        <f>J51</f>
        <v>0.5</v>
      </c>
      <c r="K50" s="140">
        <f t="shared" si="13"/>
        <v>0.5</v>
      </c>
      <c r="L50" s="140">
        <f t="shared" si="13"/>
        <v>0</v>
      </c>
    </row>
    <row r="51" spans="1:12" ht="34.5" customHeight="1">
      <c r="A51" s="93" t="s">
        <v>96</v>
      </c>
      <c r="B51" s="129">
        <v>919</v>
      </c>
      <c r="C51" s="8" t="s">
        <v>13</v>
      </c>
      <c r="D51" s="8" t="s">
        <v>28</v>
      </c>
      <c r="E51" s="8" t="s">
        <v>196</v>
      </c>
      <c r="F51" s="8" t="s">
        <v>31</v>
      </c>
      <c r="G51" s="8" t="s">
        <v>33</v>
      </c>
      <c r="H51" s="8" t="s">
        <v>198</v>
      </c>
      <c r="I51" s="8" t="s">
        <v>98</v>
      </c>
      <c r="J51" s="140">
        <v>0.5</v>
      </c>
      <c r="K51" s="140">
        <v>0.5</v>
      </c>
      <c r="L51" s="140">
        <v>0</v>
      </c>
    </row>
    <row r="52" spans="1:12" ht="51.75" customHeight="1">
      <c r="A52" s="93" t="s">
        <v>202</v>
      </c>
      <c r="B52" s="129">
        <v>919</v>
      </c>
      <c r="C52" s="87" t="s">
        <v>13</v>
      </c>
      <c r="D52" s="87" t="s">
        <v>28</v>
      </c>
      <c r="E52" s="89" t="s">
        <v>42</v>
      </c>
      <c r="F52" s="87"/>
      <c r="G52" s="87"/>
      <c r="H52" s="87"/>
      <c r="I52" s="115"/>
      <c r="J52" s="140">
        <f>J53</f>
        <v>2</v>
      </c>
      <c r="K52" s="140">
        <f t="shared" ref="K52:L54" si="14">K53</f>
        <v>2</v>
      </c>
      <c r="L52" s="140">
        <f t="shared" si="14"/>
        <v>0</v>
      </c>
    </row>
    <row r="53" spans="1:12" ht="21.75" customHeight="1">
      <c r="A53" s="93" t="s">
        <v>200</v>
      </c>
      <c r="B53" s="129">
        <v>919</v>
      </c>
      <c r="C53" s="87" t="s">
        <v>13</v>
      </c>
      <c r="D53" s="87" t="s">
        <v>28</v>
      </c>
      <c r="E53" s="89" t="s">
        <v>42</v>
      </c>
      <c r="F53" s="87" t="s">
        <v>31</v>
      </c>
      <c r="G53" s="87" t="s">
        <v>33</v>
      </c>
      <c r="H53" s="87" t="s">
        <v>201</v>
      </c>
      <c r="I53" s="115"/>
      <c r="J53" s="140">
        <f>J54</f>
        <v>2</v>
      </c>
      <c r="K53" s="140">
        <f t="shared" si="14"/>
        <v>2</v>
      </c>
      <c r="L53" s="140">
        <f t="shared" si="14"/>
        <v>0</v>
      </c>
    </row>
    <row r="54" spans="1:12" ht="25.5" customHeight="1">
      <c r="A54" s="93" t="s">
        <v>95</v>
      </c>
      <c r="B54" s="129">
        <v>919</v>
      </c>
      <c r="C54" s="87" t="s">
        <v>13</v>
      </c>
      <c r="D54" s="87" t="s">
        <v>28</v>
      </c>
      <c r="E54" s="89" t="s">
        <v>42</v>
      </c>
      <c r="F54" s="87" t="s">
        <v>31</v>
      </c>
      <c r="G54" s="87" t="s">
        <v>33</v>
      </c>
      <c r="H54" s="87" t="s">
        <v>201</v>
      </c>
      <c r="I54" s="115" t="s">
        <v>97</v>
      </c>
      <c r="J54" s="140">
        <f>J55</f>
        <v>2</v>
      </c>
      <c r="K54" s="140">
        <f t="shared" si="14"/>
        <v>2</v>
      </c>
      <c r="L54" s="140">
        <f t="shared" si="14"/>
        <v>0</v>
      </c>
    </row>
    <row r="55" spans="1:12" ht="30.75" customHeight="1">
      <c r="A55" s="93" t="s">
        <v>96</v>
      </c>
      <c r="B55" s="129">
        <v>919</v>
      </c>
      <c r="C55" s="87" t="s">
        <v>13</v>
      </c>
      <c r="D55" s="87" t="s">
        <v>28</v>
      </c>
      <c r="E55" s="89" t="s">
        <v>42</v>
      </c>
      <c r="F55" s="87" t="s">
        <v>31</v>
      </c>
      <c r="G55" s="87" t="s">
        <v>33</v>
      </c>
      <c r="H55" s="87" t="s">
        <v>201</v>
      </c>
      <c r="I55" s="115" t="s">
        <v>98</v>
      </c>
      <c r="J55" s="140">
        <v>2</v>
      </c>
      <c r="K55" s="140">
        <v>2</v>
      </c>
      <c r="L55" s="140">
        <v>0</v>
      </c>
    </row>
    <row r="56" spans="1:12" ht="23.25" customHeight="1">
      <c r="A56" s="137" t="s">
        <v>47</v>
      </c>
      <c r="B56" s="129">
        <v>919</v>
      </c>
      <c r="C56" s="107" t="s">
        <v>24</v>
      </c>
      <c r="D56" s="107"/>
      <c r="E56" s="145"/>
      <c r="F56" s="107"/>
      <c r="G56" s="107"/>
      <c r="H56" s="107"/>
      <c r="I56" s="147"/>
      <c r="J56" s="139">
        <f>J57</f>
        <v>131.9</v>
      </c>
      <c r="K56" s="139">
        <f>K57</f>
        <v>145.69999999999999</v>
      </c>
      <c r="L56" s="139">
        <f>L57</f>
        <v>159.80000000000001</v>
      </c>
    </row>
    <row r="57" spans="1:12" ht="24.75" customHeight="1">
      <c r="A57" s="141" t="s">
        <v>48</v>
      </c>
      <c r="B57" s="129">
        <v>919</v>
      </c>
      <c r="C57" s="148" t="s">
        <v>24</v>
      </c>
      <c r="D57" s="148" t="s">
        <v>25</v>
      </c>
      <c r="E57" s="138"/>
      <c r="F57" s="136"/>
      <c r="G57" s="136"/>
      <c r="H57" s="136"/>
      <c r="I57" s="149"/>
      <c r="J57" s="139">
        <f>J60</f>
        <v>131.9</v>
      </c>
      <c r="K57" s="139">
        <f>K60</f>
        <v>145.69999999999999</v>
      </c>
      <c r="L57" s="139">
        <f>L60</f>
        <v>159.80000000000001</v>
      </c>
    </row>
    <row r="58" spans="1:12" ht="41.25" customHeight="1">
      <c r="A58" s="92" t="s">
        <v>155</v>
      </c>
      <c r="B58" s="129">
        <v>919</v>
      </c>
      <c r="C58" s="127" t="s">
        <v>24</v>
      </c>
      <c r="D58" s="127" t="s">
        <v>25</v>
      </c>
      <c r="E58" s="8">
        <v>89</v>
      </c>
      <c r="F58" s="8"/>
      <c r="G58" s="8"/>
      <c r="H58" s="8"/>
      <c r="I58" s="86"/>
      <c r="J58" s="140">
        <f t="shared" ref="J58:L59" si="15">J59</f>
        <v>131.9</v>
      </c>
      <c r="K58" s="140">
        <f t="shared" si="15"/>
        <v>145.69999999999999</v>
      </c>
      <c r="L58" s="140">
        <f t="shared" si="15"/>
        <v>159.80000000000001</v>
      </c>
    </row>
    <row r="59" spans="1:12" ht="52.5" customHeight="1">
      <c r="A59" s="146" t="s">
        <v>156</v>
      </c>
      <c r="B59" s="129">
        <v>919</v>
      </c>
      <c r="C59" s="127" t="s">
        <v>24</v>
      </c>
      <c r="D59" s="127" t="s">
        <v>25</v>
      </c>
      <c r="E59" s="8">
        <v>89</v>
      </c>
      <c r="F59" s="8">
        <v>1</v>
      </c>
      <c r="G59" s="8"/>
      <c r="H59" s="8"/>
      <c r="I59" s="86"/>
      <c r="J59" s="140">
        <f t="shared" si="15"/>
        <v>131.9</v>
      </c>
      <c r="K59" s="140">
        <f t="shared" si="15"/>
        <v>145.69999999999999</v>
      </c>
      <c r="L59" s="140">
        <f t="shared" si="15"/>
        <v>159.80000000000001</v>
      </c>
    </row>
    <row r="60" spans="1:12" ht="53.25" customHeight="1">
      <c r="A60" s="150" t="s">
        <v>231</v>
      </c>
      <c r="B60" s="129">
        <v>919</v>
      </c>
      <c r="C60" s="127" t="s">
        <v>24</v>
      </c>
      <c r="D60" s="127" t="s">
        <v>25</v>
      </c>
      <c r="E60" s="151">
        <v>89</v>
      </c>
      <c r="F60" s="8">
        <v>1</v>
      </c>
      <c r="G60" s="8" t="s">
        <v>33</v>
      </c>
      <c r="H60" s="8">
        <v>51180</v>
      </c>
      <c r="I60" s="86"/>
      <c r="J60" s="60">
        <f>J61+J63</f>
        <v>131.9</v>
      </c>
      <c r="K60" s="60">
        <f>K61+K63</f>
        <v>145.69999999999999</v>
      </c>
      <c r="L60" s="60">
        <f>L61+L63</f>
        <v>159.80000000000001</v>
      </c>
    </row>
    <row r="61" spans="1:12" ht="49.5" customHeight="1">
      <c r="A61" s="112" t="s">
        <v>99</v>
      </c>
      <c r="B61" s="129">
        <v>919</v>
      </c>
      <c r="C61" s="127" t="s">
        <v>24</v>
      </c>
      <c r="D61" s="127" t="s">
        <v>25</v>
      </c>
      <c r="E61" s="151">
        <v>89</v>
      </c>
      <c r="F61" s="8">
        <v>1</v>
      </c>
      <c r="G61" s="8" t="s">
        <v>33</v>
      </c>
      <c r="H61" s="8" t="s">
        <v>49</v>
      </c>
      <c r="I61" s="86" t="s">
        <v>101</v>
      </c>
      <c r="J61" s="60">
        <f>J62</f>
        <v>121</v>
      </c>
      <c r="K61" s="60">
        <f>K62</f>
        <v>128</v>
      </c>
      <c r="L61" s="60">
        <f>L62</f>
        <v>137</v>
      </c>
    </row>
    <row r="62" spans="1:12" ht="21.75" customHeight="1">
      <c r="A62" s="112" t="s">
        <v>100</v>
      </c>
      <c r="B62" s="129">
        <v>919</v>
      </c>
      <c r="C62" s="127" t="s">
        <v>24</v>
      </c>
      <c r="D62" s="127" t="s">
        <v>25</v>
      </c>
      <c r="E62" s="151">
        <v>89</v>
      </c>
      <c r="F62" s="8">
        <v>1</v>
      </c>
      <c r="G62" s="8" t="s">
        <v>33</v>
      </c>
      <c r="H62" s="8" t="s">
        <v>49</v>
      </c>
      <c r="I62" s="86" t="s">
        <v>102</v>
      </c>
      <c r="J62" s="60">
        <v>121</v>
      </c>
      <c r="K62" s="60">
        <v>128</v>
      </c>
      <c r="L62" s="60">
        <v>137</v>
      </c>
    </row>
    <row r="63" spans="1:12" ht="24.75" customHeight="1">
      <c r="A63" s="93" t="s">
        <v>95</v>
      </c>
      <c r="B63" s="129">
        <v>919</v>
      </c>
      <c r="C63" s="127" t="s">
        <v>24</v>
      </c>
      <c r="D63" s="127" t="s">
        <v>25</v>
      </c>
      <c r="E63" s="151">
        <v>89</v>
      </c>
      <c r="F63" s="8">
        <v>1</v>
      </c>
      <c r="G63" s="8" t="s">
        <v>33</v>
      </c>
      <c r="H63" s="8">
        <v>51180</v>
      </c>
      <c r="I63" s="86" t="s">
        <v>97</v>
      </c>
      <c r="J63" s="60">
        <f t="shared" ref="J63:L63" si="16">J64</f>
        <v>10.9</v>
      </c>
      <c r="K63" s="60">
        <f t="shared" si="16"/>
        <v>17.7</v>
      </c>
      <c r="L63" s="60">
        <f t="shared" si="16"/>
        <v>22.8</v>
      </c>
    </row>
    <row r="64" spans="1:12" ht="33.75" customHeight="1">
      <c r="A64" s="93" t="s">
        <v>96</v>
      </c>
      <c r="B64" s="129">
        <v>919</v>
      </c>
      <c r="C64" s="127" t="s">
        <v>24</v>
      </c>
      <c r="D64" s="127" t="s">
        <v>25</v>
      </c>
      <c r="E64" s="151">
        <v>89</v>
      </c>
      <c r="F64" s="8">
        <v>1</v>
      </c>
      <c r="G64" s="8" t="s">
        <v>33</v>
      </c>
      <c r="H64" s="8">
        <v>51180</v>
      </c>
      <c r="I64" s="86" t="s">
        <v>98</v>
      </c>
      <c r="J64" s="60">
        <v>10.9</v>
      </c>
      <c r="K64" s="60">
        <v>17.7</v>
      </c>
      <c r="L64" s="60">
        <v>22.8</v>
      </c>
    </row>
    <row r="65" spans="1:12">
      <c r="A65" s="137" t="s">
        <v>217</v>
      </c>
      <c r="B65" s="129">
        <v>919</v>
      </c>
      <c r="C65" s="148" t="s">
        <v>25</v>
      </c>
      <c r="D65" s="148"/>
      <c r="E65" s="148"/>
      <c r="F65" s="136"/>
      <c r="G65" s="136"/>
      <c r="H65" s="8"/>
      <c r="I65" s="86"/>
      <c r="J65" s="152">
        <f>J66+J78</f>
        <v>130.87</v>
      </c>
      <c r="K65" s="152">
        <f>K66+K78</f>
        <v>0.5</v>
      </c>
      <c r="L65" s="152">
        <f>L66+L78</f>
        <v>0</v>
      </c>
    </row>
    <row r="66" spans="1:12" ht="31.5">
      <c r="A66" s="137" t="s">
        <v>218</v>
      </c>
      <c r="B66" s="129">
        <v>919</v>
      </c>
      <c r="C66" s="148" t="s">
        <v>25</v>
      </c>
      <c r="D66" s="148" t="s">
        <v>27</v>
      </c>
      <c r="E66" s="148"/>
      <c r="F66" s="136"/>
      <c r="G66" s="136"/>
      <c r="H66" s="8"/>
      <c r="I66" s="86"/>
      <c r="J66" s="152">
        <f>J67</f>
        <v>130.37</v>
      </c>
      <c r="K66" s="152">
        <f>K67</f>
        <v>0</v>
      </c>
      <c r="L66" s="152">
        <f>L67</f>
        <v>0</v>
      </c>
    </row>
    <row r="67" spans="1:12" ht="31.5">
      <c r="A67" s="92" t="s">
        <v>155</v>
      </c>
      <c r="B67" s="129">
        <v>919</v>
      </c>
      <c r="C67" s="127" t="s">
        <v>25</v>
      </c>
      <c r="D67" s="127" t="s">
        <v>27</v>
      </c>
      <c r="E67" s="127" t="s">
        <v>45</v>
      </c>
      <c r="F67" s="8"/>
      <c r="G67" s="8"/>
      <c r="H67" s="8"/>
      <c r="I67" s="86"/>
      <c r="J67" s="60">
        <f>J68</f>
        <v>130.37</v>
      </c>
      <c r="K67" s="60">
        <f t="shared" ref="K67:L73" si="17">K68</f>
        <v>0</v>
      </c>
      <c r="L67" s="60">
        <f t="shared" si="17"/>
        <v>0</v>
      </c>
    </row>
    <row r="68" spans="1:12" ht="47.25">
      <c r="A68" s="146" t="s">
        <v>156</v>
      </c>
      <c r="B68" s="129">
        <v>919</v>
      </c>
      <c r="C68" s="127" t="s">
        <v>25</v>
      </c>
      <c r="D68" s="127" t="s">
        <v>27</v>
      </c>
      <c r="E68" s="127" t="s">
        <v>45</v>
      </c>
      <c r="F68" s="8" t="s">
        <v>20</v>
      </c>
      <c r="G68" s="8"/>
      <c r="H68" s="8"/>
      <c r="I68" s="86"/>
      <c r="J68" s="60">
        <f>J72+J69+J75</f>
        <v>130.37</v>
      </c>
      <c r="K68" s="60">
        <f t="shared" ref="K68:L68" si="18">K72+K69+K75</f>
        <v>0</v>
      </c>
      <c r="L68" s="60">
        <f t="shared" si="18"/>
        <v>0</v>
      </c>
    </row>
    <row r="69" spans="1:12" ht="31.5">
      <c r="A69" s="93" t="s">
        <v>157</v>
      </c>
      <c r="B69" s="129">
        <v>919</v>
      </c>
      <c r="C69" s="127" t="s">
        <v>25</v>
      </c>
      <c r="D69" s="127" t="s">
        <v>27</v>
      </c>
      <c r="E69" s="127" t="s">
        <v>45</v>
      </c>
      <c r="F69" s="8" t="s">
        <v>20</v>
      </c>
      <c r="G69" s="8" t="s">
        <v>33</v>
      </c>
      <c r="H69" s="8" t="s">
        <v>43</v>
      </c>
      <c r="I69" s="86"/>
      <c r="J69" s="60">
        <f>J70</f>
        <v>0.30399999999999999</v>
      </c>
      <c r="K69" s="60">
        <f t="shared" ref="K69:L70" si="19">K70</f>
        <v>0</v>
      </c>
      <c r="L69" s="60">
        <f t="shared" si="19"/>
        <v>0</v>
      </c>
    </row>
    <row r="70" spans="1:12" ht="31.5">
      <c r="A70" s="93" t="s">
        <v>95</v>
      </c>
      <c r="B70" s="129">
        <v>919</v>
      </c>
      <c r="C70" s="127" t="s">
        <v>25</v>
      </c>
      <c r="D70" s="127" t="s">
        <v>27</v>
      </c>
      <c r="E70" s="127" t="s">
        <v>45</v>
      </c>
      <c r="F70" s="8" t="s">
        <v>20</v>
      </c>
      <c r="G70" s="8" t="s">
        <v>33</v>
      </c>
      <c r="H70" s="8" t="s">
        <v>43</v>
      </c>
      <c r="I70" s="86" t="s">
        <v>97</v>
      </c>
      <c r="J70" s="60">
        <f>J71</f>
        <v>0.30399999999999999</v>
      </c>
      <c r="K70" s="60">
        <f t="shared" si="19"/>
        <v>0</v>
      </c>
      <c r="L70" s="60">
        <f t="shared" si="19"/>
        <v>0</v>
      </c>
    </row>
    <row r="71" spans="1:12" ht="31.5">
      <c r="A71" s="93" t="s">
        <v>96</v>
      </c>
      <c r="B71" s="129">
        <v>919</v>
      </c>
      <c r="C71" s="127" t="s">
        <v>25</v>
      </c>
      <c r="D71" s="127" t="s">
        <v>27</v>
      </c>
      <c r="E71" s="127" t="s">
        <v>45</v>
      </c>
      <c r="F71" s="8" t="s">
        <v>20</v>
      </c>
      <c r="G71" s="8" t="s">
        <v>33</v>
      </c>
      <c r="H71" s="8" t="s">
        <v>43</v>
      </c>
      <c r="I71" s="86" t="s">
        <v>98</v>
      </c>
      <c r="J71" s="60">
        <v>0.30399999999999999</v>
      </c>
      <c r="K71" s="60">
        <v>0</v>
      </c>
      <c r="L71" s="60">
        <v>0</v>
      </c>
    </row>
    <row r="72" spans="1:12">
      <c r="A72" s="93" t="s">
        <v>197</v>
      </c>
      <c r="B72" s="129">
        <v>919</v>
      </c>
      <c r="C72" s="127" t="s">
        <v>25</v>
      </c>
      <c r="D72" s="127" t="s">
        <v>27</v>
      </c>
      <c r="E72" s="127" t="s">
        <v>45</v>
      </c>
      <c r="F72" s="8" t="s">
        <v>20</v>
      </c>
      <c r="G72" s="8" t="s">
        <v>33</v>
      </c>
      <c r="H72" s="8" t="s">
        <v>198</v>
      </c>
      <c r="I72" s="86"/>
      <c r="J72" s="60">
        <f>J73</f>
        <v>100</v>
      </c>
      <c r="K72" s="60">
        <f t="shared" si="17"/>
        <v>0</v>
      </c>
      <c r="L72" s="60">
        <f t="shared" si="17"/>
        <v>0</v>
      </c>
    </row>
    <row r="73" spans="1:12" ht="31.5">
      <c r="A73" s="93" t="s">
        <v>95</v>
      </c>
      <c r="B73" s="129">
        <v>919</v>
      </c>
      <c r="C73" s="127" t="s">
        <v>25</v>
      </c>
      <c r="D73" s="127" t="s">
        <v>27</v>
      </c>
      <c r="E73" s="127" t="s">
        <v>45</v>
      </c>
      <c r="F73" s="8" t="s">
        <v>20</v>
      </c>
      <c r="G73" s="8" t="s">
        <v>33</v>
      </c>
      <c r="H73" s="8" t="s">
        <v>198</v>
      </c>
      <c r="I73" s="86" t="s">
        <v>97</v>
      </c>
      <c r="J73" s="60">
        <f>J74</f>
        <v>100</v>
      </c>
      <c r="K73" s="60">
        <f t="shared" si="17"/>
        <v>0</v>
      </c>
      <c r="L73" s="60">
        <f t="shared" si="17"/>
        <v>0</v>
      </c>
    </row>
    <row r="74" spans="1:12" ht="31.5">
      <c r="A74" s="93" t="s">
        <v>96</v>
      </c>
      <c r="B74" s="129">
        <v>919</v>
      </c>
      <c r="C74" s="127" t="s">
        <v>25</v>
      </c>
      <c r="D74" s="127" t="s">
        <v>27</v>
      </c>
      <c r="E74" s="127" t="s">
        <v>45</v>
      </c>
      <c r="F74" s="8" t="s">
        <v>20</v>
      </c>
      <c r="G74" s="8" t="s">
        <v>33</v>
      </c>
      <c r="H74" s="8" t="s">
        <v>198</v>
      </c>
      <c r="I74" s="86" t="s">
        <v>98</v>
      </c>
      <c r="J74" s="60">
        <f>50+50</f>
        <v>100</v>
      </c>
      <c r="K74" s="60">
        <v>0</v>
      </c>
      <c r="L74" s="60">
        <v>0</v>
      </c>
    </row>
    <row r="75" spans="1:12">
      <c r="A75" s="93" t="s">
        <v>245</v>
      </c>
      <c r="B75" s="129">
        <v>919</v>
      </c>
      <c r="C75" s="127" t="s">
        <v>25</v>
      </c>
      <c r="D75" s="127" t="s">
        <v>27</v>
      </c>
      <c r="E75" s="127" t="s">
        <v>45</v>
      </c>
      <c r="F75" s="8" t="s">
        <v>20</v>
      </c>
      <c r="G75" s="8" t="s">
        <v>33</v>
      </c>
      <c r="H75" s="8" t="s">
        <v>246</v>
      </c>
      <c r="I75" s="86"/>
      <c r="J75" s="60">
        <f>J76</f>
        <v>30.065999999999999</v>
      </c>
      <c r="K75" s="60">
        <f t="shared" ref="K75:L76" si="20">K76</f>
        <v>0</v>
      </c>
      <c r="L75" s="60">
        <f t="shared" si="20"/>
        <v>0</v>
      </c>
    </row>
    <row r="76" spans="1:12" ht="31.5">
      <c r="A76" s="93" t="s">
        <v>95</v>
      </c>
      <c r="B76" s="129">
        <v>919</v>
      </c>
      <c r="C76" s="127" t="s">
        <v>25</v>
      </c>
      <c r="D76" s="127" t="s">
        <v>27</v>
      </c>
      <c r="E76" s="127" t="s">
        <v>45</v>
      </c>
      <c r="F76" s="8" t="s">
        <v>20</v>
      </c>
      <c r="G76" s="8" t="s">
        <v>33</v>
      </c>
      <c r="H76" s="8" t="s">
        <v>246</v>
      </c>
      <c r="I76" s="86" t="s">
        <v>97</v>
      </c>
      <c r="J76" s="60">
        <f>J77</f>
        <v>30.065999999999999</v>
      </c>
      <c r="K76" s="60">
        <f t="shared" si="20"/>
        <v>0</v>
      </c>
      <c r="L76" s="60">
        <f t="shared" si="20"/>
        <v>0</v>
      </c>
    </row>
    <row r="77" spans="1:12" ht="31.5">
      <c r="A77" s="93" t="s">
        <v>96</v>
      </c>
      <c r="B77" s="129">
        <v>919</v>
      </c>
      <c r="C77" s="127" t="s">
        <v>25</v>
      </c>
      <c r="D77" s="127" t="s">
        <v>27</v>
      </c>
      <c r="E77" s="127" t="s">
        <v>45</v>
      </c>
      <c r="F77" s="8" t="s">
        <v>20</v>
      </c>
      <c r="G77" s="8" t="s">
        <v>33</v>
      </c>
      <c r="H77" s="8" t="s">
        <v>246</v>
      </c>
      <c r="I77" s="86" t="s">
        <v>98</v>
      </c>
      <c r="J77" s="60">
        <v>30.065999999999999</v>
      </c>
      <c r="K77" s="60">
        <v>0</v>
      </c>
      <c r="L77" s="60">
        <v>0</v>
      </c>
    </row>
    <row r="78" spans="1:12" ht="31.5">
      <c r="A78" s="137" t="s">
        <v>219</v>
      </c>
      <c r="B78" s="129">
        <v>919</v>
      </c>
      <c r="C78" s="148" t="s">
        <v>25</v>
      </c>
      <c r="D78" s="148" t="s">
        <v>203</v>
      </c>
      <c r="E78" s="127"/>
      <c r="F78" s="8"/>
      <c r="G78" s="8"/>
      <c r="H78" s="8"/>
      <c r="I78" s="86"/>
      <c r="J78" s="152">
        <f>J79</f>
        <v>0.5</v>
      </c>
      <c r="K78" s="152">
        <f t="shared" ref="K78:L81" si="21">K79</f>
        <v>0.5</v>
      </c>
      <c r="L78" s="152">
        <f t="shared" si="21"/>
        <v>0</v>
      </c>
    </row>
    <row r="79" spans="1:12" ht="31.5">
      <c r="A79" s="93" t="s">
        <v>220</v>
      </c>
      <c r="B79" s="129">
        <v>919</v>
      </c>
      <c r="C79" s="127" t="s">
        <v>25</v>
      </c>
      <c r="D79" s="127" t="s">
        <v>203</v>
      </c>
      <c r="E79" s="8" t="s">
        <v>221</v>
      </c>
      <c r="F79" s="8"/>
      <c r="G79" s="8"/>
      <c r="H79" s="8"/>
      <c r="I79" s="86"/>
      <c r="J79" s="60">
        <f>J80</f>
        <v>0.5</v>
      </c>
      <c r="K79" s="60">
        <f t="shared" si="21"/>
        <v>0.5</v>
      </c>
      <c r="L79" s="60">
        <f t="shared" si="21"/>
        <v>0</v>
      </c>
    </row>
    <row r="80" spans="1:12" ht="31.5">
      <c r="A80" s="93" t="s">
        <v>222</v>
      </c>
      <c r="B80" s="129">
        <v>919</v>
      </c>
      <c r="C80" s="127" t="s">
        <v>25</v>
      </c>
      <c r="D80" s="127" t="s">
        <v>203</v>
      </c>
      <c r="E80" s="8" t="s">
        <v>221</v>
      </c>
      <c r="F80" s="8" t="s">
        <v>31</v>
      </c>
      <c r="G80" s="8" t="s">
        <v>33</v>
      </c>
      <c r="H80" s="8" t="s">
        <v>223</v>
      </c>
      <c r="I80" s="86"/>
      <c r="J80" s="60">
        <f>J81</f>
        <v>0.5</v>
      </c>
      <c r="K80" s="60">
        <f t="shared" si="21"/>
        <v>0.5</v>
      </c>
      <c r="L80" s="60">
        <f t="shared" si="21"/>
        <v>0</v>
      </c>
    </row>
    <row r="81" spans="1:13" ht="22.5" customHeight="1">
      <c r="A81" s="93" t="s">
        <v>95</v>
      </c>
      <c r="B81" s="129">
        <v>919</v>
      </c>
      <c r="C81" s="127" t="s">
        <v>25</v>
      </c>
      <c r="D81" s="127" t="s">
        <v>203</v>
      </c>
      <c r="E81" s="8" t="s">
        <v>221</v>
      </c>
      <c r="F81" s="8" t="s">
        <v>31</v>
      </c>
      <c r="G81" s="8" t="s">
        <v>33</v>
      </c>
      <c r="H81" s="8" t="s">
        <v>223</v>
      </c>
      <c r="I81" s="86" t="s">
        <v>97</v>
      </c>
      <c r="J81" s="60">
        <f>J82</f>
        <v>0.5</v>
      </c>
      <c r="K81" s="60">
        <f t="shared" si="21"/>
        <v>0.5</v>
      </c>
      <c r="L81" s="60">
        <f t="shared" si="21"/>
        <v>0</v>
      </c>
    </row>
    <row r="82" spans="1:13" ht="31.5">
      <c r="A82" s="93" t="s">
        <v>96</v>
      </c>
      <c r="B82" s="129">
        <v>919</v>
      </c>
      <c r="C82" s="127" t="s">
        <v>25</v>
      </c>
      <c r="D82" s="127" t="s">
        <v>203</v>
      </c>
      <c r="E82" s="8" t="s">
        <v>221</v>
      </c>
      <c r="F82" s="8" t="s">
        <v>31</v>
      </c>
      <c r="G82" s="8" t="s">
        <v>33</v>
      </c>
      <c r="H82" s="8" t="s">
        <v>223</v>
      </c>
      <c r="I82" s="86" t="s">
        <v>98</v>
      </c>
      <c r="J82" s="60">
        <v>0.5</v>
      </c>
      <c r="K82" s="60">
        <v>0.5</v>
      </c>
      <c r="L82" s="60">
        <v>0</v>
      </c>
    </row>
    <row r="83" spans="1:13">
      <c r="A83" s="141" t="s">
        <v>50</v>
      </c>
      <c r="B83" s="129">
        <v>919</v>
      </c>
      <c r="C83" s="148" t="s">
        <v>14</v>
      </c>
      <c r="D83" s="148"/>
      <c r="E83" s="136"/>
      <c r="F83" s="136"/>
      <c r="G83" s="136"/>
      <c r="H83" s="136"/>
      <c r="I83" s="136"/>
      <c r="J83" s="152">
        <f>J84+J93</f>
        <v>1009.9401300000001</v>
      </c>
      <c r="K83" s="152">
        <f t="shared" ref="K83:L83" si="22">K84+K93</f>
        <v>707.40000000000009</v>
      </c>
      <c r="L83" s="152">
        <f t="shared" si="22"/>
        <v>728.7</v>
      </c>
    </row>
    <row r="84" spans="1:13">
      <c r="A84" s="141" t="s">
        <v>51</v>
      </c>
      <c r="B84" s="129">
        <v>919</v>
      </c>
      <c r="C84" s="136" t="s">
        <v>14</v>
      </c>
      <c r="D84" s="136" t="s">
        <v>26</v>
      </c>
      <c r="E84" s="153"/>
      <c r="F84" s="153"/>
      <c r="G84" s="153"/>
      <c r="H84" s="153"/>
      <c r="I84" s="136"/>
      <c r="J84" s="60">
        <f>J85+J89</f>
        <v>762.26853000000006</v>
      </c>
      <c r="K84" s="60">
        <f t="shared" ref="K84:L84" si="23">K85+K89</f>
        <v>707.40000000000009</v>
      </c>
      <c r="L84" s="60">
        <f t="shared" si="23"/>
        <v>728.7</v>
      </c>
    </row>
    <row r="85" spans="1:13" ht="47.25">
      <c r="A85" s="92" t="s">
        <v>162</v>
      </c>
      <c r="B85" s="129">
        <v>919</v>
      </c>
      <c r="C85" s="87" t="s">
        <v>14</v>
      </c>
      <c r="D85" s="87" t="s">
        <v>26</v>
      </c>
      <c r="E85" s="87" t="s">
        <v>28</v>
      </c>
      <c r="F85" s="87"/>
      <c r="G85" s="87"/>
      <c r="H85" s="87"/>
      <c r="I85" s="8"/>
      <c r="J85" s="60">
        <f>J86</f>
        <v>691.58852999999999</v>
      </c>
      <c r="K85" s="60">
        <f>K86</f>
        <v>682.44</v>
      </c>
      <c r="L85" s="60">
        <f>L86</f>
        <v>728.7</v>
      </c>
    </row>
    <row r="86" spans="1:13" ht="147" customHeight="1">
      <c r="A86" s="246" t="s">
        <v>225</v>
      </c>
      <c r="B86" s="129">
        <v>919</v>
      </c>
      <c r="C86" s="87" t="s">
        <v>14</v>
      </c>
      <c r="D86" s="87" t="s">
        <v>26</v>
      </c>
      <c r="E86" s="87" t="s">
        <v>28</v>
      </c>
      <c r="F86" s="87" t="s">
        <v>31</v>
      </c>
      <c r="G86" s="87" t="s">
        <v>13</v>
      </c>
      <c r="H86" s="87" t="s">
        <v>52</v>
      </c>
      <c r="I86" s="8"/>
      <c r="J86" s="60">
        <f t="shared" ref="J86:L87" si="24">J87</f>
        <v>691.58852999999999</v>
      </c>
      <c r="K86" s="60">
        <f t="shared" si="24"/>
        <v>682.44</v>
      </c>
      <c r="L86" s="60">
        <f t="shared" si="24"/>
        <v>728.7</v>
      </c>
    </row>
    <row r="87" spans="1:13" ht="18.75" customHeight="1">
      <c r="A87" s="93" t="s">
        <v>95</v>
      </c>
      <c r="B87" s="129">
        <v>919</v>
      </c>
      <c r="C87" s="87" t="s">
        <v>14</v>
      </c>
      <c r="D87" s="87" t="s">
        <v>26</v>
      </c>
      <c r="E87" s="87" t="s">
        <v>28</v>
      </c>
      <c r="F87" s="87" t="s">
        <v>31</v>
      </c>
      <c r="G87" s="87" t="s">
        <v>13</v>
      </c>
      <c r="H87" s="87" t="s">
        <v>52</v>
      </c>
      <c r="I87" s="8" t="s">
        <v>97</v>
      </c>
      <c r="J87" s="60">
        <f t="shared" si="24"/>
        <v>691.58852999999999</v>
      </c>
      <c r="K87" s="60">
        <f t="shared" si="24"/>
        <v>682.44</v>
      </c>
      <c r="L87" s="60">
        <f t="shared" si="24"/>
        <v>728.7</v>
      </c>
    </row>
    <row r="88" spans="1:13" ht="33.75" customHeight="1">
      <c r="A88" s="93" t="s">
        <v>96</v>
      </c>
      <c r="B88" s="129">
        <v>919</v>
      </c>
      <c r="C88" s="87" t="s">
        <v>14</v>
      </c>
      <c r="D88" s="87" t="s">
        <v>26</v>
      </c>
      <c r="E88" s="87" t="s">
        <v>28</v>
      </c>
      <c r="F88" s="87" t="s">
        <v>31</v>
      </c>
      <c r="G88" s="87" t="s">
        <v>13</v>
      </c>
      <c r="H88" s="87" t="s">
        <v>52</v>
      </c>
      <c r="I88" s="8" t="s">
        <v>98</v>
      </c>
      <c r="J88" s="230">
        <f>601.22+90.36853</f>
        <v>691.58852999999999</v>
      </c>
      <c r="K88" s="230">
        <v>682.44</v>
      </c>
      <c r="L88" s="230">
        <v>728.7</v>
      </c>
      <c r="M88" s="257" t="s">
        <v>248</v>
      </c>
    </row>
    <row r="89" spans="1:13" ht="64.5" customHeight="1">
      <c r="A89" s="109" t="s">
        <v>204</v>
      </c>
      <c r="B89" s="129">
        <v>919</v>
      </c>
      <c r="C89" s="8" t="s">
        <v>14</v>
      </c>
      <c r="D89" s="8" t="s">
        <v>26</v>
      </c>
      <c r="E89" s="8" t="s">
        <v>203</v>
      </c>
      <c r="F89" s="8"/>
      <c r="G89" s="8"/>
      <c r="H89" s="8"/>
      <c r="I89" s="8"/>
      <c r="J89" s="230">
        <f t="shared" ref="J89:L91" si="25">J90</f>
        <v>70.680000000000007</v>
      </c>
      <c r="K89" s="230">
        <f t="shared" si="25"/>
        <v>24.96</v>
      </c>
      <c r="L89" s="230">
        <f t="shared" si="25"/>
        <v>0</v>
      </c>
    </row>
    <row r="90" spans="1:13" ht="148.5" customHeight="1">
      <c r="A90" s="246" t="s">
        <v>225</v>
      </c>
      <c r="B90" s="129">
        <v>919</v>
      </c>
      <c r="C90" s="87" t="s">
        <v>14</v>
      </c>
      <c r="D90" s="87" t="s">
        <v>26</v>
      </c>
      <c r="E90" s="87" t="s">
        <v>203</v>
      </c>
      <c r="F90" s="87" t="s">
        <v>31</v>
      </c>
      <c r="G90" s="87" t="s">
        <v>13</v>
      </c>
      <c r="H90" s="87" t="s">
        <v>52</v>
      </c>
      <c r="I90" s="8"/>
      <c r="J90" s="230">
        <f t="shared" si="25"/>
        <v>70.680000000000007</v>
      </c>
      <c r="K90" s="230">
        <f t="shared" si="25"/>
        <v>24.96</v>
      </c>
      <c r="L90" s="230">
        <f t="shared" si="25"/>
        <v>0</v>
      </c>
    </row>
    <row r="91" spans="1:13" ht="21" customHeight="1">
      <c r="A91" s="93" t="s">
        <v>95</v>
      </c>
      <c r="B91" s="129">
        <v>919</v>
      </c>
      <c r="C91" s="87" t="s">
        <v>14</v>
      </c>
      <c r="D91" s="87" t="s">
        <v>26</v>
      </c>
      <c r="E91" s="87" t="s">
        <v>203</v>
      </c>
      <c r="F91" s="87" t="s">
        <v>31</v>
      </c>
      <c r="G91" s="87" t="s">
        <v>13</v>
      </c>
      <c r="H91" s="87" t="s">
        <v>52</v>
      </c>
      <c r="I91" s="8" t="s">
        <v>97</v>
      </c>
      <c r="J91" s="230">
        <f t="shared" si="25"/>
        <v>70.680000000000007</v>
      </c>
      <c r="K91" s="230">
        <f t="shared" si="25"/>
        <v>24.96</v>
      </c>
      <c r="L91" s="230">
        <f t="shared" si="25"/>
        <v>0</v>
      </c>
    </row>
    <row r="92" spans="1:13" ht="34.5" customHeight="1">
      <c r="A92" s="93" t="s">
        <v>96</v>
      </c>
      <c r="B92" s="129">
        <v>919</v>
      </c>
      <c r="C92" s="87" t="s">
        <v>14</v>
      </c>
      <c r="D92" s="87" t="s">
        <v>26</v>
      </c>
      <c r="E92" s="87" t="s">
        <v>203</v>
      </c>
      <c r="F92" s="87" t="s">
        <v>31</v>
      </c>
      <c r="G92" s="87" t="s">
        <v>13</v>
      </c>
      <c r="H92" s="87" t="s">
        <v>52</v>
      </c>
      <c r="I92" s="8" t="s">
        <v>98</v>
      </c>
      <c r="J92" s="230">
        <v>70.680000000000007</v>
      </c>
      <c r="K92" s="230">
        <v>24.96</v>
      </c>
      <c r="L92" s="230">
        <v>0</v>
      </c>
    </row>
    <row r="93" spans="1:13" ht="25.5" customHeight="1">
      <c r="A93" s="261" t="s">
        <v>236</v>
      </c>
      <c r="B93" s="129">
        <v>919</v>
      </c>
      <c r="C93" s="107" t="s">
        <v>14</v>
      </c>
      <c r="D93" s="107" t="s">
        <v>134</v>
      </c>
      <c r="E93" s="107"/>
      <c r="F93" s="107"/>
      <c r="G93" s="107"/>
      <c r="H93" s="107"/>
      <c r="I93" s="136"/>
      <c r="J93" s="263">
        <f>J94</f>
        <v>247.67160000000001</v>
      </c>
      <c r="K93" s="263">
        <f t="shared" ref="K93:L96" si="26">K94</f>
        <v>0</v>
      </c>
      <c r="L93" s="263">
        <f t="shared" si="26"/>
        <v>0</v>
      </c>
    </row>
    <row r="94" spans="1:13" ht="52.5" customHeight="1">
      <c r="A94" s="262" t="s">
        <v>239</v>
      </c>
      <c r="B94" s="129">
        <v>919</v>
      </c>
      <c r="C94" s="87" t="s">
        <v>14</v>
      </c>
      <c r="D94" s="87" t="s">
        <v>134</v>
      </c>
      <c r="E94" s="87" t="s">
        <v>237</v>
      </c>
      <c r="F94" s="87"/>
      <c r="G94" s="87"/>
      <c r="H94" s="87"/>
      <c r="I94" s="8"/>
      <c r="J94" s="230">
        <f>J95</f>
        <v>247.67160000000001</v>
      </c>
      <c r="K94" s="230">
        <f t="shared" si="26"/>
        <v>0</v>
      </c>
      <c r="L94" s="230">
        <f t="shared" si="26"/>
        <v>0</v>
      </c>
    </row>
    <row r="95" spans="1:13" ht="22.5" customHeight="1">
      <c r="A95" s="92" t="s">
        <v>240</v>
      </c>
      <c r="B95" s="129">
        <v>919</v>
      </c>
      <c r="C95" s="87" t="s">
        <v>14</v>
      </c>
      <c r="D95" s="87" t="s">
        <v>134</v>
      </c>
      <c r="E95" s="87" t="s">
        <v>237</v>
      </c>
      <c r="F95" s="87" t="s">
        <v>31</v>
      </c>
      <c r="G95" s="87" t="s">
        <v>13</v>
      </c>
      <c r="H95" s="87" t="s">
        <v>238</v>
      </c>
      <c r="I95" s="8"/>
      <c r="J95" s="230">
        <f>J96</f>
        <v>247.67160000000001</v>
      </c>
      <c r="K95" s="230">
        <f t="shared" si="26"/>
        <v>0</v>
      </c>
      <c r="L95" s="230">
        <f t="shared" si="26"/>
        <v>0</v>
      </c>
    </row>
    <row r="96" spans="1:13" ht="18.75" customHeight="1">
      <c r="A96" s="93" t="s">
        <v>95</v>
      </c>
      <c r="B96" s="129">
        <v>919</v>
      </c>
      <c r="C96" s="87" t="s">
        <v>14</v>
      </c>
      <c r="D96" s="87" t="s">
        <v>134</v>
      </c>
      <c r="E96" s="87" t="s">
        <v>237</v>
      </c>
      <c r="F96" s="87" t="s">
        <v>31</v>
      </c>
      <c r="G96" s="87" t="s">
        <v>13</v>
      </c>
      <c r="H96" s="87" t="s">
        <v>238</v>
      </c>
      <c r="I96" s="8" t="s">
        <v>97</v>
      </c>
      <c r="J96" s="230">
        <f>J97</f>
        <v>247.67160000000001</v>
      </c>
      <c r="K96" s="230">
        <f t="shared" si="26"/>
        <v>0</v>
      </c>
      <c r="L96" s="230">
        <f t="shared" si="26"/>
        <v>0</v>
      </c>
    </row>
    <row r="97" spans="1:12" ht="34.5" customHeight="1">
      <c r="A97" s="93" t="s">
        <v>96</v>
      </c>
      <c r="B97" s="129">
        <v>919</v>
      </c>
      <c r="C97" s="87" t="s">
        <v>14</v>
      </c>
      <c r="D97" s="87" t="s">
        <v>134</v>
      </c>
      <c r="E97" s="87" t="s">
        <v>237</v>
      </c>
      <c r="F97" s="87" t="s">
        <v>31</v>
      </c>
      <c r="G97" s="87" t="s">
        <v>13</v>
      </c>
      <c r="H97" s="87" t="s">
        <v>238</v>
      </c>
      <c r="I97" s="8" t="s">
        <v>98</v>
      </c>
      <c r="J97" s="230">
        <v>247.67160000000001</v>
      </c>
      <c r="K97" s="230">
        <v>0</v>
      </c>
      <c r="L97" s="230">
        <v>0</v>
      </c>
    </row>
    <row r="98" spans="1:12">
      <c r="A98" s="141" t="s">
        <v>17</v>
      </c>
      <c r="B98" s="129">
        <v>919</v>
      </c>
      <c r="C98" s="136" t="s">
        <v>16</v>
      </c>
      <c r="D98" s="136"/>
      <c r="E98" s="136"/>
      <c r="F98" s="136"/>
      <c r="G98" s="136"/>
      <c r="H98" s="61"/>
      <c r="I98" s="61"/>
      <c r="J98" s="133">
        <f>J99+J105</f>
        <v>158</v>
      </c>
      <c r="K98" s="133">
        <f>K99+K105</f>
        <v>45</v>
      </c>
      <c r="L98" s="133">
        <f>L99+L105</f>
        <v>65</v>
      </c>
    </row>
    <row r="99" spans="1:12">
      <c r="A99" s="141" t="s">
        <v>53</v>
      </c>
      <c r="B99" s="129">
        <v>919</v>
      </c>
      <c r="C99" s="136" t="s">
        <v>16</v>
      </c>
      <c r="D99" s="136" t="s">
        <v>24</v>
      </c>
      <c r="E99" s="136"/>
      <c r="F99" s="136"/>
      <c r="G99" s="136"/>
      <c r="H99" s="132"/>
      <c r="I99" s="132"/>
      <c r="J99" s="133">
        <f>J100</f>
        <v>30</v>
      </c>
      <c r="K99" s="133">
        <f t="shared" ref="K99:L99" si="27">K100</f>
        <v>30</v>
      </c>
      <c r="L99" s="133">
        <f t="shared" si="27"/>
        <v>30</v>
      </c>
    </row>
    <row r="100" spans="1:12" ht="31.5">
      <c r="A100" s="92" t="s">
        <v>155</v>
      </c>
      <c r="B100" s="129">
        <v>919</v>
      </c>
      <c r="C100" s="8" t="s">
        <v>16</v>
      </c>
      <c r="D100" s="8" t="s">
        <v>24</v>
      </c>
      <c r="E100" s="8" t="s">
        <v>45</v>
      </c>
      <c r="F100" s="8"/>
      <c r="G100" s="8"/>
      <c r="H100" s="8"/>
      <c r="I100" s="86"/>
      <c r="J100" s="62">
        <f>J101</f>
        <v>30</v>
      </c>
      <c r="K100" s="62">
        <f t="shared" ref="K100:L103" si="28">K101</f>
        <v>30</v>
      </c>
      <c r="L100" s="62">
        <f t="shared" si="28"/>
        <v>30</v>
      </c>
    </row>
    <row r="101" spans="1:12" ht="47.25">
      <c r="A101" s="146" t="s">
        <v>156</v>
      </c>
      <c r="B101" s="129">
        <v>919</v>
      </c>
      <c r="C101" s="8" t="s">
        <v>16</v>
      </c>
      <c r="D101" s="8" t="s">
        <v>24</v>
      </c>
      <c r="E101" s="8" t="s">
        <v>45</v>
      </c>
      <c r="F101" s="8" t="s">
        <v>20</v>
      </c>
      <c r="G101" s="8"/>
      <c r="H101" s="8"/>
      <c r="I101" s="86"/>
      <c r="J101" s="62">
        <f>J102</f>
        <v>30</v>
      </c>
      <c r="K101" s="62">
        <f t="shared" si="28"/>
        <v>30</v>
      </c>
      <c r="L101" s="62">
        <f t="shared" si="28"/>
        <v>30</v>
      </c>
    </row>
    <row r="102" spans="1:12" ht="63">
      <c r="A102" s="109" t="s">
        <v>193</v>
      </c>
      <c r="B102" s="129">
        <v>919</v>
      </c>
      <c r="C102" s="8" t="s">
        <v>16</v>
      </c>
      <c r="D102" s="8" t="s">
        <v>24</v>
      </c>
      <c r="E102" s="8">
        <v>89</v>
      </c>
      <c r="F102" s="8">
        <v>1</v>
      </c>
      <c r="G102" s="8" t="s">
        <v>33</v>
      </c>
      <c r="H102" s="8" t="s">
        <v>194</v>
      </c>
      <c r="I102" s="86"/>
      <c r="J102" s="62">
        <f>J103</f>
        <v>30</v>
      </c>
      <c r="K102" s="62">
        <f t="shared" si="28"/>
        <v>30</v>
      </c>
      <c r="L102" s="62">
        <f t="shared" si="28"/>
        <v>30</v>
      </c>
    </row>
    <row r="103" spans="1:12" ht="21" customHeight="1">
      <c r="A103" s="93" t="s">
        <v>95</v>
      </c>
      <c r="B103" s="129">
        <v>919</v>
      </c>
      <c r="C103" s="8" t="s">
        <v>16</v>
      </c>
      <c r="D103" s="8" t="s">
        <v>24</v>
      </c>
      <c r="E103" s="8">
        <v>89</v>
      </c>
      <c r="F103" s="8">
        <v>1</v>
      </c>
      <c r="G103" s="8" t="s">
        <v>33</v>
      </c>
      <c r="H103" s="8" t="s">
        <v>194</v>
      </c>
      <c r="I103" s="86" t="s">
        <v>97</v>
      </c>
      <c r="J103" s="62">
        <f>J104</f>
        <v>30</v>
      </c>
      <c r="K103" s="62">
        <f t="shared" si="28"/>
        <v>30</v>
      </c>
      <c r="L103" s="62">
        <f t="shared" si="28"/>
        <v>30</v>
      </c>
    </row>
    <row r="104" spans="1:12" ht="31.5">
      <c r="A104" s="93" t="s">
        <v>96</v>
      </c>
      <c r="B104" s="129">
        <v>919</v>
      </c>
      <c r="C104" s="8" t="s">
        <v>16</v>
      </c>
      <c r="D104" s="8" t="s">
        <v>24</v>
      </c>
      <c r="E104" s="8">
        <v>89</v>
      </c>
      <c r="F104" s="8">
        <v>1</v>
      </c>
      <c r="G104" s="8" t="s">
        <v>33</v>
      </c>
      <c r="H104" s="8" t="s">
        <v>194</v>
      </c>
      <c r="I104" s="86" t="s">
        <v>98</v>
      </c>
      <c r="J104" s="62">
        <v>30</v>
      </c>
      <c r="K104" s="62">
        <v>30</v>
      </c>
      <c r="L104" s="62">
        <v>30</v>
      </c>
    </row>
    <row r="105" spans="1:12">
      <c r="A105" s="141" t="s">
        <v>54</v>
      </c>
      <c r="B105" s="129">
        <v>919</v>
      </c>
      <c r="C105" s="136" t="s">
        <v>16</v>
      </c>
      <c r="D105" s="136" t="s">
        <v>25</v>
      </c>
      <c r="E105" s="136"/>
      <c r="F105" s="136"/>
      <c r="G105" s="144"/>
      <c r="H105" s="132"/>
      <c r="I105" s="132"/>
      <c r="J105" s="133">
        <f>J106</f>
        <v>128</v>
      </c>
      <c r="K105" s="133">
        <f>K106</f>
        <v>15</v>
      </c>
      <c r="L105" s="133">
        <f>L106</f>
        <v>35</v>
      </c>
    </row>
    <row r="106" spans="1:12" ht="31.5">
      <c r="A106" s="92" t="s">
        <v>155</v>
      </c>
      <c r="B106" s="129">
        <v>919</v>
      </c>
      <c r="C106" s="8" t="s">
        <v>16</v>
      </c>
      <c r="D106" s="8" t="s">
        <v>25</v>
      </c>
      <c r="E106" s="8" t="s">
        <v>45</v>
      </c>
      <c r="F106" s="8"/>
      <c r="G106" s="144"/>
      <c r="H106" s="61"/>
      <c r="I106" s="61"/>
      <c r="J106" s="62">
        <f>J107</f>
        <v>128</v>
      </c>
      <c r="K106" s="62">
        <f t="shared" ref="K106:L106" si="29">K107</f>
        <v>15</v>
      </c>
      <c r="L106" s="62">
        <f t="shared" si="29"/>
        <v>35</v>
      </c>
    </row>
    <row r="107" spans="1:12" ht="47.25">
      <c r="A107" s="146" t="s">
        <v>156</v>
      </c>
      <c r="B107" s="129">
        <v>919</v>
      </c>
      <c r="C107" s="8" t="s">
        <v>16</v>
      </c>
      <c r="D107" s="8" t="s">
        <v>25</v>
      </c>
      <c r="E107" s="8" t="s">
        <v>45</v>
      </c>
      <c r="F107" s="118">
        <v>1</v>
      </c>
      <c r="G107" s="144"/>
      <c r="H107" s="61"/>
      <c r="I107" s="61"/>
      <c r="J107" s="62">
        <f>J108+J111</f>
        <v>128</v>
      </c>
      <c r="K107" s="62">
        <f t="shared" ref="K107:L107" si="30">K108+K111</f>
        <v>15</v>
      </c>
      <c r="L107" s="62">
        <f t="shared" si="30"/>
        <v>35</v>
      </c>
    </row>
    <row r="108" spans="1:12">
      <c r="A108" s="93" t="s">
        <v>55</v>
      </c>
      <c r="B108" s="129">
        <v>919</v>
      </c>
      <c r="C108" s="8" t="s">
        <v>16</v>
      </c>
      <c r="D108" s="8" t="s">
        <v>25</v>
      </c>
      <c r="E108" s="8" t="s">
        <v>45</v>
      </c>
      <c r="F108" s="118">
        <v>1</v>
      </c>
      <c r="G108" s="87" t="s">
        <v>33</v>
      </c>
      <c r="H108" s="118">
        <v>43010</v>
      </c>
      <c r="I108" s="61"/>
      <c r="J108" s="62">
        <f>J109</f>
        <v>78</v>
      </c>
      <c r="K108" s="62">
        <f t="shared" ref="K108:L108" si="31">K109</f>
        <v>5</v>
      </c>
      <c r="L108" s="62">
        <f t="shared" si="31"/>
        <v>25</v>
      </c>
    </row>
    <row r="109" spans="1:12" ht="17.25" customHeight="1">
      <c r="A109" s="93" t="s">
        <v>95</v>
      </c>
      <c r="B109" s="129">
        <v>919</v>
      </c>
      <c r="C109" s="8" t="s">
        <v>16</v>
      </c>
      <c r="D109" s="8" t="s">
        <v>25</v>
      </c>
      <c r="E109" s="8" t="s">
        <v>45</v>
      </c>
      <c r="F109" s="118">
        <v>1</v>
      </c>
      <c r="G109" s="87" t="s">
        <v>33</v>
      </c>
      <c r="H109" s="118">
        <v>43010</v>
      </c>
      <c r="I109" s="118">
        <v>200</v>
      </c>
      <c r="J109" s="62">
        <f>J110</f>
        <v>78</v>
      </c>
      <c r="K109" s="62">
        <f>K110</f>
        <v>5</v>
      </c>
      <c r="L109" s="62">
        <f>L110</f>
        <v>25</v>
      </c>
    </row>
    <row r="110" spans="1:12" ht="31.5">
      <c r="A110" s="93" t="s">
        <v>96</v>
      </c>
      <c r="B110" s="129">
        <v>919</v>
      </c>
      <c r="C110" s="8" t="s">
        <v>16</v>
      </c>
      <c r="D110" s="8" t="s">
        <v>25</v>
      </c>
      <c r="E110" s="8" t="s">
        <v>45</v>
      </c>
      <c r="F110" s="118">
        <v>1</v>
      </c>
      <c r="G110" s="87" t="s">
        <v>33</v>
      </c>
      <c r="H110" s="118">
        <v>43010</v>
      </c>
      <c r="I110" s="118">
        <v>240</v>
      </c>
      <c r="J110" s="154">
        <v>78</v>
      </c>
      <c r="K110" s="154">
        <v>5</v>
      </c>
      <c r="L110" s="154">
        <v>25</v>
      </c>
    </row>
    <row r="111" spans="1:12" ht="19.5" customHeight="1">
      <c r="A111" s="93" t="s">
        <v>135</v>
      </c>
      <c r="B111" s="129">
        <v>919</v>
      </c>
      <c r="C111" s="8" t="s">
        <v>16</v>
      </c>
      <c r="D111" s="8" t="s">
        <v>25</v>
      </c>
      <c r="E111" s="8" t="s">
        <v>45</v>
      </c>
      <c r="F111" s="118">
        <v>1</v>
      </c>
      <c r="G111" s="87" t="s">
        <v>33</v>
      </c>
      <c r="H111" s="118">
        <v>43040</v>
      </c>
      <c r="I111" s="61"/>
      <c r="J111" s="62">
        <f>J112</f>
        <v>50</v>
      </c>
      <c r="K111" s="62">
        <f t="shared" ref="K111:L112" si="32">K112</f>
        <v>10</v>
      </c>
      <c r="L111" s="62">
        <f t="shared" si="32"/>
        <v>10</v>
      </c>
    </row>
    <row r="112" spans="1:12" ht="16.5" customHeight="1">
      <c r="A112" s="93" t="s">
        <v>95</v>
      </c>
      <c r="B112" s="129">
        <v>919</v>
      </c>
      <c r="C112" s="8" t="s">
        <v>16</v>
      </c>
      <c r="D112" s="8" t="s">
        <v>25</v>
      </c>
      <c r="E112" s="8" t="s">
        <v>45</v>
      </c>
      <c r="F112" s="118">
        <v>1</v>
      </c>
      <c r="G112" s="87" t="s">
        <v>33</v>
      </c>
      <c r="H112" s="118">
        <v>43040</v>
      </c>
      <c r="I112" s="118">
        <v>200</v>
      </c>
      <c r="J112" s="62">
        <f>J113</f>
        <v>50</v>
      </c>
      <c r="K112" s="62">
        <f t="shared" si="32"/>
        <v>10</v>
      </c>
      <c r="L112" s="62">
        <f t="shared" si="32"/>
        <v>10</v>
      </c>
    </row>
    <row r="113" spans="1:12" ht="31.5" customHeight="1">
      <c r="A113" s="93" t="s">
        <v>96</v>
      </c>
      <c r="B113" s="129">
        <v>919</v>
      </c>
      <c r="C113" s="8" t="s">
        <v>16</v>
      </c>
      <c r="D113" s="8" t="s">
        <v>25</v>
      </c>
      <c r="E113" s="8" t="s">
        <v>45</v>
      </c>
      <c r="F113" s="118">
        <v>1</v>
      </c>
      <c r="G113" s="87" t="s">
        <v>33</v>
      </c>
      <c r="H113" s="118">
        <v>43040</v>
      </c>
      <c r="I113" s="118">
        <v>240</v>
      </c>
      <c r="J113" s="154">
        <f>80-30</f>
        <v>50</v>
      </c>
      <c r="K113" s="154">
        <v>10</v>
      </c>
      <c r="L113" s="154">
        <v>10</v>
      </c>
    </row>
    <row r="114" spans="1:12">
      <c r="A114" s="141" t="s">
        <v>56</v>
      </c>
      <c r="B114" s="129">
        <v>919</v>
      </c>
      <c r="C114" s="136" t="s">
        <v>27</v>
      </c>
      <c r="D114" s="136"/>
      <c r="E114" s="138"/>
      <c r="F114" s="136"/>
      <c r="G114" s="136"/>
      <c r="H114" s="136"/>
      <c r="I114" s="149"/>
      <c r="J114" s="139">
        <f t="shared" ref="J114:L119" si="33">J115</f>
        <v>300.5</v>
      </c>
      <c r="K114" s="139">
        <f t="shared" si="33"/>
        <v>272.57499999999999</v>
      </c>
      <c r="L114" s="139">
        <f t="shared" si="33"/>
        <v>239.51499999999999</v>
      </c>
    </row>
    <row r="115" spans="1:12">
      <c r="A115" s="155" t="s">
        <v>23</v>
      </c>
      <c r="B115" s="129">
        <v>919</v>
      </c>
      <c r="C115" s="136" t="s">
        <v>27</v>
      </c>
      <c r="D115" s="136" t="s">
        <v>13</v>
      </c>
      <c r="E115" s="149"/>
      <c r="F115" s="136"/>
      <c r="G115" s="136"/>
      <c r="H115" s="136"/>
      <c r="I115" s="149"/>
      <c r="J115" s="139">
        <f t="shared" si="33"/>
        <v>300.5</v>
      </c>
      <c r="K115" s="139">
        <f t="shared" si="33"/>
        <v>272.57499999999999</v>
      </c>
      <c r="L115" s="139">
        <f t="shared" si="33"/>
        <v>239.51499999999999</v>
      </c>
    </row>
    <row r="116" spans="1:12" ht="31.5">
      <c r="A116" s="92" t="s">
        <v>155</v>
      </c>
      <c r="B116" s="129">
        <v>919</v>
      </c>
      <c r="C116" s="8" t="s">
        <v>27</v>
      </c>
      <c r="D116" s="8" t="s">
        <v>13</v>
      </c>
      <c r="E116" s="8">
        <v>89</v>
      </c>
      <c r="F116" s="8"/>
      <c r="G116" s="8"/>
      <c r="H116" s="8"/>
      <c r="I116" s="86"/>
      <c r="J116" s="140">
        <f t="shared" si="33"/>
        <v>300.5</v>
      </c>
      <c r="K116" s="140">
        <f t="shared" si="33"/>
        <v>272.57499999999999</v>
      </c>
      <c r="L116" s="140">
        <f t="shared" si="33"/>
        <v>239.51499999999999</v>
      </c>
    </row>
    <row r="117" spans="1:12" ht="47.25">
      <c r="A117" s="146" t="s">
        <v>156</v>
      </c>
      <c r="B117" s="129">
        <v>919</v>
      </c>
      <c r="C117" s="8" t="s">
        <v>27</v>
      </c>
      <c r="D117" s="8" t="s">
        <v>13</v>
      </c>
      <c r="E117" s="8">
        <v>89</v>
      </c>
      <c r="F117" s="8">
        <v>1</v>
      </c>
      <c r="G117" s="8"/>
      <c r="H117" s="8"/>
      <c r="I117" s="86"/>
      <c r="J117" s="140">
        <f t="shared" si="33"/>
        <v>300.5</v>
      </c>
      <c r="K117" s="140">
        <f t="shared" si="33"/>
        <v>272.57499999999999</v>
      </c>
      <c r="L117" s="140">
        <f t="shared" si="33"/>
        <v>239.51499999999999</v>
      </c>
    </row>
    <row r="118" spans="1:12">
      <c r="A118" s="111" t="s">
        <v>90</v>
      </c>
      <c r="B118" s="129">
        <v>919</v>
      </c>
      <c r="C118" s="156" t="s">
        <v>27</v>
      </c>
      <c r="D118" s="156" t="s">
        <v>13</v>
      </c>
      <c r="E118" s="115">
        <v>89</v>
      </c>
      <c r="F118" s="87">
        <v>1</v>
      </c>
      <c r="G118" s="87" t="s">
        <v>33</v>
      </c>
      <c r="H118" s="87" t="s">
        <v>58</v>
      </c>
      <c r="I118" s="115"/>
      <c r="J118" s="140">
        <f t="shared" si="33"/>
        <v>300.5</v>
      </c>
      <c r="K118" s="140">
        <f t="shared" si="33"/>
        <v>272.57499999999999</v>
      </c>
      <c r="L118" s="140">
        <f t="shared" si="33"/>
        <v>239.51499999999999</v>
      </c>
    </row>
    <row r="119" spans="1:12">
      <c r="A119" s="111" t="s">
        <v>91</v>
      </c>
      <c r="B119" s="129">
        <v>919</v>
      </c>
      <c r="C119" s="156" t="s">
        <v>27</v>
      </c>
      <c r="D119" s="156" t="s">
        <v>13</v>
      </c>
      <c r="E119" s="115">
        <v>89</v>
      </c>
      <c r="F119" s="87">
        <v>1</v>
      </c>
      <c r="G119" s="87" t="s">
        <v>33</v>
      </c>
      <c r="H119" s="87" t="s">
        <v>58</v>
      </c>
      <c r="I119" s="115" t="s">
        <v>93</v>
      </c>
      <c r="J119" s="140">
        <f t="shared" si="33"/>
        <v>300.5</v>
      </c>
      <c r="K119" s="140">
        <f t="shared" si="33"/>
        <v>272.57499999999999</v>
      </c>
      <c r="L119" s="140">
        <f t="shared" si="33"/>
        <v>239.51499999999999</v>
      </c>
    </row>
    <row r="120" spans="1:12">
      <c r="A120" s="111" t="s">
        <v>92</v>
      </c>
      <c r="B120" s="129">
        <v>919</v>
      </c>
      <c r="C120" s="156" t="s">
        <v>27</v>
      </c>
      <c r="D120" s="156" t="s">
        <v>13</v>
      </c>
      <c r="E120" s="115">
        <v>89</v>
      </c>
      <c r="F120" s="87">
        <v>1</v>
      </c>
      <c r="G120" s="87" t="s">
        <v>33</v>
      </c>
      <c r="H120" s="87" t="s">
        <v>58</v>
      </c>
      <c r="I120" s="115" t="s">
        <v>94</v>
      </c>
      <c r="J120" s="157">
        <v>300.5</v>
      </c>
      <c r="K120" s="157">
        <f>300.5-K134</f>
        <v>272.57499999999999</v>
      </c>
      <c r="L120" s="157">
        <f>300.5-L134</f>
        <v>239.51499999999999</v>
      </c>
    </row>
    <row r="121" spans="1:12">
      <c r="A121" s="137" t="s">
        <v>15</v>
      </c>
      <c r="B121" s="129">
        <v>919</v>
      </c>
      <c r="C121" s="158" t="s">
        <v>28</v>
      </c>
      <c r="D121" s="158"/>
      <c r="E121" s="147"/>
      <c r="F121" s="107"/>
      <c r="G121" s="107"/>
      <c r="H121" s="107"/>
      <c r="I121" s="147"/>
      <c r="J121" s="139">
        <f>J122</f>
        <v>3.3</v>
      </c>
      <c r="K121" s="139">
        <f t="shared" ref="J121:L126" si="34">K122</f>
        <v>3.3</v>
      </c>
      <c r="L121" s="139">
        <f t="shared" si="34"/>
        <v>3.3</v>
      </c>
    </row>
    <row r="122" spans="1:12">
      <c r="A122" s="137" t="s">
        <v>59</v>
      </c>
      <c r="B122" s="129">
        <v>919</v>
      </c>
      <c r="C122" s="107">
        <v>13</v>
      </c>
      <c r="D122" s="107" t="s">
        <v>13</v>
      </c>
      <c r="E122" s="145"/>
      <c r="F122" s="107"/>
      <c r="G122" s="107"/>
      <c r="H122" s="107"/>
      <c r="I122" s="147"/>
      <c r="J122" s="139">
        <f t="shared" si="34"/>
        <v>3.3</v>
      </c>
      <c r="K122" s="139">
        <f t="shared" si="34"/>
        <v>3.3</v>
      </c>
      <c r="L122" s="139">
        <f t="shared" si="34"/>
        <v>3.3</v>
      </c>
    </row>
    <row r="123" spans="1:12" ht="31.5">
      <c r="A123" s="92" t="s">
        <v>155</v>
      </c>
      <c r="B123" s="129">
        <v>919</v>
      </c>
      <c r="C123" s="87" t="s">
        <v>28</v>
      </c>
      <c r="D123" s="87" t="s">
        <v>13</v>
      </c>
      <c r="E123" s="8">
        <v>89</v>
      </c>
      <c r="F123" s="8"/>
      <c r="G123" s="87"/>
      <c r="H123" s="87"/>
      <c r="I123" s="115"/>
      <c r="J123" s="140">
        <f t="shared" si="34"/>
        <v>3.3</v>
      </c>
      <c r="K123" s="140">
        <f t="shared" si="34"/>
        <v>3.3</v>
      </c>
      <c r="L123" s="140">
        <f t="shared" si="34"/>
        <v>3.3</v>
      </c>
    </row>
    <row r="124" spans="1:12" ht="47.25">
      <c r="A124" s="146" t="s">
        <v>156</v>
      </c>
      <c r="B124" s="129">
        <v>919</v>
      </c>
      <c r="C124" s="87" t="s">
        <v>28</v>
      </c>
      <c r="D124" s="87" t="s">
        <v>13</v>
      </c>
      <c r="E124" s="8">
        <v>89</v>
      </c>
      <c r="F124" s="8">
        <v>1</v>
      </c>
      <c r="G124" s="87"/>
      <c r="H124" s="87"/>
      <c r="I124" s="115"/>
      <c r="J124" s="140">
        <f t="shared" si="34"/>
        <v>3.3</v>
      </c>
      <c r="K124" s="140">
        <f t="shared" si="34"/>
        <v>3.3</v>
      </c>
      <c r="L124" s="140">
        <f t="shared" si="34"/>
        <v>3.3</v>
      </c>
    </row>
    <row r="125" spans="1:12">
      <c r="A125" s="93" t="s">
        <v>60</v>
      </c>
      <c r="B125" s="129">
        <v>919</v>
      </c>
      <c r="C125" s="87">
        <v>13</v>
      </c>
      <c r="D125" s="87" t="s">
        <v>13</v>
      </c>
      <c r="E125" s="89">
        <v>89</v>
      </c>
      <c r="F125" s="87">
        <v>1</v>
      </c>
      <c r="G125" s="87" t="s">
        <v>33</v>
      </c>
      <c r="H125" s="87">
        <v>41240</v>
      </c>
      <c r="I125" s="115"/>
      <c r="J125" s="159">
        <f t="shared" si="34"/>
        <v>3.3</v>
      </c>
      <c r="K125" s="159">
        <f t="shared" si="34"/>
        <v>3.3</v>
      </c>
      <c r="L125" s="159">
        <f t="shared" si="34"/>
        <v>3.3</v>
      </c>
    </row>
    <row r="126" spans="1:12">
      <c r="A126" s="93" t="s">
        <v>88</v>
      </c>
      <c r="B126" s="129">
        <v>919</v>
      </c>
      <c r="C126" s="87">
        <v>13</v>
      </c>
      <c r="D126" s="87" t="s">
        <v>13</v>
      </c>
      <c r="E126" s="89">
        <v>89</v>
      </c>
      <c r="F126" s="87">
        <v>1</v>
      </c>
      <c r="G126" s="87" t="s">
        <v>33</v>
      </c>
      <c r="H126" s="87" t="s">
        <v>65</v>
      </c>
      <c r="I126" s="115" t="s">
        <v>89</v>
      </c>
      <c r="J126" s="159">
        <f t="shared" si="34"/>
        <v>3.3</v>
      </c>
      <c r="K126" s="159">
        <f t="shared" si="34"/>
        <v>3.3</v>
      </c>
      <c r="L126" s="159">
        <f t="shared" si="34"/>
        <v>3.3</v>
      </c>
    </row>
    <row r="127" spans="1:12">
      <c r="A127" s="32" t="s">
        <v>61</v>
      </c>
      <c r="B127" s="28">
        <v>919</v>
      </c>
      <c r="C127" s="3">
        <v>13</v>
      </c>
      <c r="D127" s="3" t="s">
        <v>13</v>
      </c>
      <c r="E127" s="34">
        <v>89</v>
      </c>
      <c r="F127" s="3">
        <v>1</v>
      </c>
      <c r="G127" s="3" t="s">
        <v>33</v>
      </c>
      <c r="H127" s="3">
        <v>41240</v>
      </c>
      <c r="I127" s="25">
        <v>730</v>
      </c>
      <c r="J127" s="36">
        <v>3.3</v>
      </c>
      <c r="K127" s="36">
        <v>3.3</v>
      </c>
      <c r="L127" s="36">
        <v>3.3</v>
      </c>
    </row>
    <row r="128" spans="1:12">
      <c r="A128" s="117" t="s">
        <v>224</v>
      </c>
      <c r="B128" s="129">
        <v>919</v>
      </c>
      <c r="C128" s="87" t="s">
        <v>163</v>
      </c>
      <c r="D128" s="87"/>
      <c r="E128" s="89"/>
      <c r="F128" s="87"/>
      <c r="G128" s="87"/>
      <c r="H128" s="87"/>
      <c r="I128" s="115"/>
      <c r="J128" s="36">
        <f t="shared" ref="J128:J133" si="35">J129</f>
        <v>0</v>
      </c>
      <c r="K128" s="36">
        <f t="shared" ref="K128:L133" si="36">K129</f>
        <v>27.925000000000001</v>
      </c>
      <c r="L128" s="36">
        <f t="shared" si="36"/>
        <v>60.984999999999999</v>
      </c>
    </row>
    <row r="129" spans="1:12">
      <c r="A129" s="117" t="s">
        <v>224</v>
      </c>
      <c r="B129" s="28">
        <v>919</v>
      </c>
      <c r="C129" s="87" t="s">
        <v>163</v>
      </c>
      <c r="D129" s="87">
        <v>99</v>
      </c>
      <c r="E129" s="89"/>
      <c r="F129" s="87"/>
      <c r="G129" s="87"/>
      <c r="H129" s="87"/>
      <c r="I129" s="115"/>
      <c r="J129" s="36">
        <f t="shared" si="35"/>
        <v>0</v>
      </c>
      <c r="K129" s="36">
        <f t="shared" si="36"/>
        <v>27.925000000000001</v>
      </c>
      <c r="L129" s="36">
        <f t="shared" si="36"/>
        <v>60.984999999999999</v>
      </c>
    </row>
    <row r="130" spans="1:12" ht="31.5">
      <c r="A130" s="111" t="s">
        <v>155</v>
      </c>
      <c r="B130" s="129">
        <v>919</v>
      </c>
      <c r="C130" s="87" t="s">
        <v>163</v>
      </c>
      <c r="D130" s="87">
        <v>99</v>
      </c>
      <c r="E130" s="87" t="s">
        <v>45</v>
      </c>
      <c r="F130" s="87" t="s">
        <v>31</v>
      </c>
      <c r="G130" s="87"/>
      <c r="H130" s="87"/>
      <c r="I130" s="115"/>
      <c r="J130" s="36">
        <f t="shared" si="35"/>
        <v>0</v>
      </c>
      <c r="K130" s="36">
        <f t="shared" si="36"/>
        <v>27.925000000000001</v>
      </c>
      <c r="L130" s="36">
        <f t="shared" si="36"/>
        <v>60.984999999999999</v>
      </c>
    </row>
    <row r="131" spans="1:12" ht="47.25">
      <c r="A131" s="111" t="s">
        <v>156</v>
      </c>
      <c r="B131" s="28">
        <v>919</v>
      </c>
      <c r="C131" s="87" t="s">
        <v>163</v>
      </c>
      <c r="D131" s="87">
        <v>99</v>
      </c>
      <c r="E131" s="87" t="s">
        <v>45</v>
      </c>
      <c r="F131" s="87" t="s">
        <v>20</v>
      </c>
      <c r="G131" s="87"/>
      <c r="H131" s="87"/>
      <c r="I131" s="115"/>
      <c r="J131" s="36">
        <f t="shared" si="35"/>
        <v>0</v>
      </c>
      <c r="K131" s="36">
        <f t="shared" si="36"/>
        <v>27.925000000000001</v>
      </c>
      <c r="L131" s="36">
        <f t="shared" si="36"/>
        <v>60.984999999999999</v>
      </c>
    </row>
    <row r="132" spans="1:12">
      <c r="A132" s="117" t="s">
        <v>224</v>
      </c>
      <c r="B132" s="129">
        <v>919</v>
      </c>
      <c r="C132" s="87" t="s">
        <v>163</v>
      </c>
      <c r="D132" s="87">
        <v>99</v>
      </c>
      <c r="E132" s="87" t="s">
        <v>45</v>
      </c>
      <c r="F132" s="87" t="s">
        <v>20</v>
      </c>
      <c r="G132" s="87" t="s">
        <v>33</v>
      </c>
      <c r="H132" s="87" t="s">
        <v>164</v>
      </c>
      <c r="I132" s="87"/>
      <c r="J132" s="36">
        <f t="shared" si="35"/>
        <v>0</v>
      </c>
      <c r="K132" s="36">
        <f t="shared" si="36"/>
        <v>27.925000000000001</v>
      </c>
      <c r="L132" s="36">
        <f t="shared" si="36"/>
        <v>60.984999999999999</v>
      </c>
    </row>
    <row r="133" spans="1:12">
      <c r="A133" s="117" t="s">
        <v>103</v>
      </c>
      <c r="B133" s="28">
        <v>919</v>
      </c>
      <c r="C133" s="87" t="s">
        <v>163</v>
      </c>
      <c r="D133" s="87">
        <v>99</v>
      </c>
      <c r="E133" s="87" t="s">
        <v>45</v>
      </c>
      <c r="F133" s="87" t="s">
        <v>20</v>
      </c>
      <c r="G133" s="87" t="s">
        <v>33</v>
      </c>
      <c r="H133" s="87" t="s">
        <v>164</v>
      </c>
      <c r="I133" s="87" t="s">
        <v>104</v>
      </c>
      <c r="J133" s="36">
        <f t="shared" si="35"/>
        <v>0</v>
      </c>
      <c r="K133" s="36">
        <f t="shared" si="36"/>
        <v>27.925000000000001</v>
      </c>
      <c r="L133" s="36">
        <f t="shared" si="36"/>
        <v>60.984999999999999</v>
      </c>
    </row>
    <row r="134" spans="1:12">
      <c r="A134" s="117" t="s">
        <v>44</v>
      </c>
      <c r="B134" s="129">
        <v>919</v>
      </c>
      <c r="C134" s="87" t="s">
        <v>163</v>
      </c>
      <c r="D134" s="87" t="s">
        <v>163</v>
      </c>
      <c r="E134" s="87" t="s">
        <v>45</v>
      </c>
      <c r="F134" s="87" t="s">
        <v>20</v>
      </c>
      <c r="G134" s="87" t="s">
        <v>33</v>
      </c>
      <c r="H134" s="87" t="s">
        <v>164</v>
      </c>
      <c r="I134" s="87" t="s">
        <v>46</v>
      </c>
      <c r="J134" s="36">
        <v>0</v>
      </c>
      <c r="K134" s="36">
        <v>27.925000000000001</v>
      </c>
      <c r="L134" s="36">
        <v>60.984999999999999</v>
      </c>
    </row>
  </sheetData>
  <autoFilter ref="A6:L13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1">
    <cfRule type="expression" dxfId="73" priority="81" stopIfTrue="1">
      <formula>$C41=""</formula>
    </cfRule>
    <cfRule type="expression" dxfId="72" priority="82" stopIfTrue="1">
      <formula>$D41&lt;&gt;""</formula>
    </cfRule>
  </conditionalFormatting>
  <conditionalFormatting sqref="A41">
    <cfRule type="expression" dxfId="71" priority="78" stopIfTrue="1">
      <formula>$F41=""</formula>
    </cfRule>
    <cfRule type="expression" dxfId="70" priority="79" stopIfTrue="1">
      <formula>#REF!&lt;&gt;""</formula>
    </cfRule>
    <cfRule type="expression" dxfId="69" priority="80" stopIfTrue="1">
      <formula>AND($G41="",$F41&lt;&gt;"")</formula>
    </cfRule>
  </conditionalFormatting>
  <conditionalFormatting sqref="F41">
    <cfRule type="expression" dxfId="68" priority="76" stopIfTrue="1">
      <formula>$C41=""</formula>
    </cfRule>
    <cfRule type="expression" dxfId="67" priority="77" stopIfTrue="1">
      <formula>$D41&lt;&gt;""</formula>
    </cfRule>
  </conditionalFormatting>
  <conditionalFormatting sqref="F105:F106">
    <cfRule type="expression" dxfId="66" priority="63" stopIfTrue="1">
      <formula>$C105=""</formula>
    </cfRule>
    <cfRule type="expression" dxfId="65" priority="64" stopIfTrue="1">
      <formula>$D105&lt;&gt;""</formula>
    </cfRule>
  </conditionalFormatting>
  <conditionalFormatting sqref="G105:G107">
    <cfRule type="expression" dxfId="64" priority="61" stopIfTrue="1">
      <formula>$C105=""</formula>
    </cfRule>
    <cfRule type="expression" dxfId="63" priority="62" stopIfTrue="1">
      <formula>$D105&lt;&gt;""</formula>
    </cfRule>
  </conditionalFormatting>
  <conditionalFormatting sqref="A108 A111">
    <cfRule type="expression" dxfId="62" priority="58" stopIfTrue="1">
      <formula>$F108=""</formula>
    </cfRule>
    <cfRule type="expression" dxfId="61" priority="60" stopIfTrue="1">
      <formula>AND($G108="",$F108&lt;&gt;"")</formula>
    </cfRule>
  </conditionalFormatting>
  <conditionalFormatting sqref="A111">
    <cfRule type="expression" dxfId="60" priority="42" stopIfTrue="1">
      <formula>$F111=""</formula>
    </cfRule>
    <cfRule type="expression" dxfId="59" priority="44" stopIfTrue="1">
      <formula>AND($G111="",$F111&lt;&gt;"")</formula>
    </cfRule>
  </conditionalFormatting>
  <conditionalFormatting sqref="F105:F106">
    <cfRule type="expression" dxfId="58" priority="40" stopIfTrue="1">
      <formula>$C105=""</formula>
    </cfRule>
    <cfRule type="expression" dxfId="57" priority="41" stopIfTrue="1">
      <formula>$D105&lt;&gt;""</formula>
    </cfRule>
  </conditionalFormatting>
  <conditionalFormatting sqref="G105:G107">
    <cfRule type="expression" dxfId="56" priority="38" stopIfTrue="1">
      <formula>$C105=""</formula>
    </cfRule>
    <cfRule type="expression" dxfId="55" priority="39" stopIfTrue="1">
      <formula>$D105&lt;&gt;""</formula>
    </cfRule>
  </conditionalFormatting>
  <conditionalFormatting sqref="A41">
    <cfRule type="expression" dxfId="54" priority="35" stopIfTrue="1">
      <formula>$F41=""</formula>
    </cfRule>
    <cfRule type="expression" dxfId="53" priority="36" stopIfTrue="1">
      <formula>#REF!&lt;&gt;""</formula>
    </cfRule>
    <cfRule type="expression" dxfId="52" priority="37" stopIfTrue="1">
      <formula>AND($G41="",$F41&lt;&gt;"")</formula>
    </cfRule>
  </conditionalFormatting>
  <conditionalFormatting sqref="G41">
    <cfRule type="expression" dxfId="51" priority="33" stopIfTrue="1">
      <formula>$C41=""</formula>
    </cfRule>
    <cfRule type="expression" dxfId="50" priority="34" stopIfTrue="1">
      <formula>$D41&lt;&gt;""</formula>
    </cfRule>
  </conditionalFormatting>
  <conditionalFormatting sqref="F41">
    <cfRule type="expression" dxfId="49" priority="31" stopIfTrue="1">
      <formula>$C41=""</formula>
    </cfRule>
    <cfRule type="expression" dxfId="48" priority="32" stopIfTrue="1">
      <formula>$D41&lt;&gt;""</formula>
    </cfRule>
  </conditionalFormatting>
  <conditionalFormatting sqref="A38">
    <cfRule type="expression" dxfId="47" priority="7" stopIfTrue="1">
      <formula>$F38=""</formula>
    </cfRule>
    <cfRule type="expression" dxfId="46" priority="8" stopIfTrue="1">
      <formula>#REF!&lt;&gt;""</formula>
    </cfRule>
    <cfRule type="expression" dxfId="45" priority="9" stopIfTrue="1">
      <formula>AND($G38="",$F38&lt;&gt;"")</formula>
    </cfRule>
  </conditionalFormatting>
  <conditionalFormatting sqref="A47">
    <cfRule type="expression" dxfId="44" priority="4" stopIfTrue="1">
      <formula>$F47=""</formula>
    </cfRule>
    <cfRule type="expression" dxfId="43" priority="5" stopIfTrue="1">
      <formula>$H47&lt;&gt;""</formula>
    </cfRule>
    <cfRule type="expression" dxfId="42" priority="6" stopIfTrue="1">
      <formula>AND($G47="",$F47&lt;&gt;"")</formula>
    </cfRule>
  </conditionalFormatting>
  <conditionalFormatting sqref="C47">
    <cfRule type="expression" dxfId="41" priority="1" stopIfTrue="1">
      <formula>$F47=""</formula>
    </cfRule>
    <cfRule type="expression" dxfId="40" priority="2" stopIfTrue="1">
      <formula>#REF!&lt;&gt;""</formula>
    </cfRule>
    <cfRule type="expression" dxfId="39" priority="3" stopIfTrue="1">
      <formula>AND($G47="",$F47&lt;&gt;"")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 A111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33"/>
  <sheetViews>
    <sheetView view="pageBreakPreview" zoomScaleNormal="75" zoomScaleSheetLayoutView="100" workbookViewId="0">
      <selection activeCell="I68" sqref="I68"/>
    </sheetView>
  </sheetViews>
  <sheetFormatPr defaultColWidth="8.5703125" defaultRowHeight="15.75"/>
  <cols>
    <col min="1" max="1" width="73.5703125" style="121" customWidth="1"/>
    <col min="2" max="2" width="6.7109375" style="165" customWidth="1"/>
    <col min="3" max="3" width="6.28515625" style="165" customWidth="1"/>
    <col min="4" max="4" width="6.5703125" style="165" customWidth="1"/>
    <col min="5" max="5" width="5.140625" style="165" customWidth="1"/>
    <col min="6" max="6" width="6" style="165" customWidth="1"/>
    <col min="7" max="7" width="10" style="165" customWidth="1"/>
    <col min="8" max="8" width="6" style="165" customWidth="1"/>
    <col min="9" max="9" width="16.28515625" style="165" customWidth="1"/>
    <col min="10" max="10" width="12" style="97" customWidth="1"/>
    <col min="11" max="11" width="13.5703125" style="97" customWidth="1"/>
    <col min="12" max="12" width="61.85546875" style="166" customWidth="1"/>
    <col min="13" max="13" width="11" style="97" customWidth="1"/>
    <col min="14" max="16384" width="8.5703125" style="97"/>
  </cols>
  <sheetData>
    <row r="1" spans="1:11" ht="129.75" customHeight="1">
      <c r="I1" s="271" t="s">
        <v>228</v>
      </c>
      <c r="J1" s="271"/>
      <c r="K1" s="271"/>
    </row>
    <row r="2" spans="1:11" ht="80.25" customHeight="1">
      <c r="A2" s="281" t="s">
        <v>229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1" ht="16.5" customHeight="1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231" t="s">
        <v>181</v>
      </c>
    </row>
    <row r="4" spans="1:11" ht="17.25" customHeight="1">
      <c r="A4" s="282" t="s">
        <v>9</v>
      </c>
      <c r="B4" s="282" t="s">
        <v>10</v>
      </c>
      <c r="C4" s="282" t="s">
        <v>177</v>
      </c>
      <c r="D4" s="282" t="s">
        <v>178</v>
      </c>
      <c r="E4" s="282"/>
      <c r="F4" s="282"/>
      <c r="G4" s="282"/>
      <c r="H4" s="282" t="s">
        <v>179</v>
      </c>
      <c r="I4" s="282" t="s">
        <v>62</v>
      </c>
      <c r="J4" s="282"/>
      <c r="K4" s="282"/>
    </row>
    <row r="5" spans="1:11" ht="16.5" customHeight="1">
      <c r="A5" s="279" t="s">
        <v>180</v>
      </c>
      <c r="B5" s="279" t="s">
        <v>180</v>
      </c>
      <c r="C5" s="279" t="s">
        <v>180</v>
      </c>
      <c r="D5" s="279" t="s">
        <v>180</v>
      </c>
      <c r="E5" s="279"/>
      <c r="F5" s="279"/>
      <c r="G5" s="279"/>
      <c r="H5" s="279" t="s">
        <v>180</v>
      </c>
      <c r="I5" s="242" t="s">
        <v>175</v>
      </c>
      <c r="J5" s="242" t="s">
        <v>186</v>
      </c>
      <c r="K5" s="242" t="s">
        <v>206</v>
      </c>
    </row>
    <row r="6" spans="1:11" ht="14.25" customHeight="1">
      <c r="A6" s="99">
        <v>1</v>
      </c>
      <c r="B6" s="99">
        <v>2</v>
      </c>
      <c r="C6" s="99">
        <v>3</v>
      </c>
      <c r="D6" s="99">
        <v>4</v>
      </c>
      <c r="E6" s="99">
        <v>5</v>
      </c>
      <c r="F6" s="99">
        <v>6</v>
      </c>
      <c r="G6" s="99">
        <v>7</v>
      </c>
      <c r="H6" s="99">
        <v>8</v>
      </c>
      <c r="I6" s="164">
        <v>9</v>
      </c>
      <c r="J6" s="164">
        <v>10</v>
      </c>
      <c r="K6" s="164">
        <v>11</v>
      </c>
    </row>
    <row r="7" spans="1:11" ht="18" customHeight="1">
      <c r="A7" s="168" t="s">
        <v>19</v>
      </c>
      <c r="B7" s="169"/>
      <c r="C7" s="169"/>
      <c r="D7" s="169"/>
      <c r="E7" s="169"/>
      <c r="F7" s="169"/>
      <c r="G7" s="169"/>
      <c r="H7" s="169"/>
      <c r="I7" s="170">
        <f>I8+I55+I82+I97+I113+I120+I64+I127</f>
        <v>3493.6061300000001</v>
      </c>
      <c r="J7" s="170">
        <f>J8+J55+J82+J97+J113+J120+J64+J127</f>
        <v>1999.4</v>
      </c>
      <c r="K7" s="170">
        <f>K8+K55+K82+K97+K113+K120+K64+K127</f>
        <v>2138.1000000000004</v>
      </c>
    </row>
    <row r="8" spans="1:11" ht="18" customHeight="1">
      <c r="A8" s="128" t="s">
        <v>12</v>
      </c>
      <c r="B8" s="129" t="s">
        <v>13</v>
      </c>
      <c r="C8" s="129"/>
      <c r="D8" s="136"/>
      <c r="E8" s="136"/>
      <c r="F8" s="136"/>
      <c r="G8" s="136"/>
      <c r="H8" s="130"/>
      <c r="I8" s="139">
        <f>I9+I18+I40+I46</f>
        <v>1759.096</v>
      </c>
      <c r="J8" s="139">
        <f>J9+J18+J40+J46</f>
        <v>797</v>
      </c>
      <c r="K8" s="139">
        <f>K9+K18+K40+K46</f>
        <v>880.8</v>
      </c>
    </row>
    <row r="9" spans="1:11" ht="31.5">
      <c r="A9" s="137" t="s">
        <v>29</v>
      </c>
      <c r="B9" s="136" t="s">
        <v>13</v>
      </c>
      <c r="C9" s="136" t="s">
        <v>24</v>
      </c>
      <c r="D9" s="136"/>
      <c r="E9" s="136"/>
      <c r="F9" s="136"/>
      <c r="G9" s="136"/>
      <c r="H9" s="138"/>
      <c r="I9" s="139">
        <f t="shared" ref="I9:K13" si="0">I10</f>
        <v>450.5</v>
      </c>
      <c r="J9" s="139">
        <f t="shared" si="0"/>
        <v>298.89999999999998</v>
      </c>
      <c r="K9" s="139">
        <f t="shared" si="0"/>
        <v>331.5</v>
      </c>
    </row>
    <row r="10" spans="1:11">
      <c r="A10" s="111" t="s">
        <v>130</v>
      </c>
      <c r="B10" s="8" t="s">
        <v>13</v>
      </c>
      <c r="C10" s="8" t="s">
        <v>24</v>
      </c>
      <c r="D10" s="8" t="s">
        <v>30</v>
      </c>
      <c r="E10" s="8"/>
      <c r="F10" s="8"/>
      <c r="G10" s="8"/>
      <c r="H10" s="88"/>
      <c r="I10" s="140">
        <f t="shared" si="0"/>
        <v>450.5</v>
      </c>
      <c r="J10" s="140">
        <f t="shared" si="0"/>
        <v>298.89999999999998</v>
      </c>
      <c r="K10" s="140">
        <f t="shared" si="0"/>
        <v>331.5</v>
      </c>
    </row>
    <row r="11" spans="1:11">
      <c r="A11" s="93" t="s">
        <v>128</v>
      </c>
      <c r="B11" s="8" t="s">
        <v>13</v>
      </c>
      <c r="C11" s="8" t="s">
        <v>24</v>
      </c>
      <c r="D11" s="8">
        <v>65</v>
      </c>
      <c r="E11" s="8">
        <v>1</v>
      </c>
      <c r="F11" s="136"/>
      <c r="G11" s="136"/>
      <c r="H11" s="138"/>
      <c r="I11" s="140">
        <f>I12+I15</f>
        <v>450.5</v>
      </c>
      <c r="J11" s="140">
        <f t="shared" si="0"/>
        <v>298.89999999999998</v>
      </c>
      <c r="K11" s="140">
        <f t="shared" si="0"/>
        <v>331.5</v>
      </c>
    </row>
    <row r="12" spans="1:11">
      <c r="A12" s="112" t="s">
        <v>107</v>
      </c>
      <c r="B12" s="87" t="s">
        <v>13</v>
      </c>
      <c r="C12" s="87" t="s">
        <v>24</v>
      </c>
      <c r="D12" s="87" t="s">
        <v>30</v>
      </c>
      <c r="E12" s="87" t="s">
        <v>20</v>
      </c>
      <c r="F12" s="87" t="s">
        <v>33</v>
      </c>
      <c r="G12" s="87" t="s">
        <v>34</v>
      </c>
      <c r="H12" s="138"/>
      <c r="I12" s="140">
        <f t="shared" si="0"/>
        <v>300.5</v>
      </c>
      <c r="J12" s="140">
        <f t="shared" si="0"/>
        <v>298.89999999999998</v>
      </c>
      <c r="K12" s="140">
        <f t="shared" si="0"/>
        <v>331.5</v>
      </c>
    </row>
    <row r="13" spans="1:11" ht="63">
      <c r="A13" s="112" t="s">
        <v>99</v>
      </c>
      <c r="B13" s="87" t="s">
        <v>13</v>
      </c>
      <c r="C13" s="87" t="s">
        <v>24</v>
      </c>
      <c r="D13" s="87" t="s">
        <v>30</v>
      </c>
      <c r="E13" s="87" t="s">
        <v>20</v>
      </c>
      <c r="F13" s="87" t="s">
        <v>33</v>
      </c>
      <c r="G13" s="87" t="s">
        <v>34</v>
      </c>
      <c r="H13" s="88" t="s">
        <v>101</v>
      </c>
      <c r="I13" s="140">
        <f t="shared" si="0"/>
        <v>300.5</v>
      </c>
      <c r="J13" s="140">
        <f t="shared" si="0"/>
        <v>298.89999999999998</v>
      </c>
      <c r="K13" s="140">
        <f t="shared" si="0"/>
        <v>331.5</v>
      </c>
    </row>
    <row r="14" spans="1:11" ht="36" customHeight="1">
      <c r="A14" s="112" t="s">
        <v>100</v>
      </c>
      <c r="B14" s="87" t="s">
        <v>13</v>
      </c>
      <c r="C14" s="87" t="s">
        <v>24</v>
      </c>
      <c r="D14" s="87" t="s">
        <v>30</v>
      </c>
      <c r="E14" s="87" t="s">
        <v>20</v>
      </c>
      <c r="F14" s="87" t="s">
        <v>33</v>
      </c>
      <c r="G14" s="87" t="s">
        <v>34</v>
      </c>
      <c r="H14" s="88" t="s">
        <v>102</v>
      </c>
      <c r="I14" s="140">
        <f>'Прил 2'!J15</f>
        <v>300.5</v>
      </c>
      <c r="J14" s="140">
        <f>'Прил 2'!K15</f>
        <v>298.89999999999998</v>
      </c>
      <c r="K14" s="140">
        <f>'Прил 2'!L15</f>
        <v>331.5</v>
      </c>
    </row>
    <row r="15" spans="1:11" ht="47.25" customHeight="1">
      <c r="A15" s="31" t="s">
        <v>191</v>
      </c>
      <c r="B15" s="3" t="s">
        <v>13</v>
      </c>
      <c r="C15" s="3" t="s">
        <v>24</v>
      </c>
      <c r="D15" s="3" t="s">
        <v>30</v>
      </c>
      <c r="E15" s="3" t="s">
        <v>20</v>
      </c>
      <c r="F15" s="3" t="s">
        <v>33</v>
      </c>
      <c r="G15" s="3" t="s">
        <v>192</v>
      </c>
      <c r="H15" s="29"/>
      <c r="I15" s="140">
        <f>I16</f>
        <v>150</v>
      </c>
      <c r="J15" s="140">
        <f t="shared" ref="J15:K16" si="1">J16</f>
        <v>0</v>
      </c>
      <c r="K15" s="140">
        <f t="shared" si="1"/>
        <v>0</v>
      </c>
    </row>
    <row r="16" spans="1:11" ht="65.25" customHeight="1">
      <c r="A16" s="30" t="s">
        <v>99</v>
      </c>
      <c r="B16" s="3" t="s">
        <v>13</v>
      </c>
      <c r="C16" s="3" t="s">
        <v>24</v>
      </c>
      <c r="D16" s="3" t="s">
        <v>30</v>
      </c>
      <c r="E16" s="3" t="s">
        <v>20</v>
      </c>
      <c r="F16" s="3" t="s">
        <v>33</v>
      </c>
      <c r="G16" s="3" t="s">
        <v>192</v>
      </c>
      <c r="H16" s="29" t="s">
        <v>101</v>
      </c>
      <c r="I16" s="140">
        <f>I17</f>
        <v>150</v>
      </c>
      <c r="J16" s="140">
        <f t="shared" si="1"/>
        <v>0</v>
      </c>
      <c r="K16" s="140">
        <f t="shared" si="1"/>
        <v>0</v>
      </c>
    </row>
    <row r="17" spans="1:12" ht="38.25" customHeight="1">
      <c r="A17" s="30" t="s">
        <v>100</v>
      </c>
      <c r="B17" s="3" t="s">
        <v>13</v>
      </c>
      <c r="C17" s="3" t="s">
        <v>24</v>
      </c>
      <c r="D17" s="3" t="s">
        <v>30</v>
      </c>
      <c r="E17" s="3" t="s">
        <v>20</v>
      </c>
      <c r="F17" s="3" t="s">
        <v>33</v>
      </c>
      <c r="G17" s="3" t="s">
        <v>192</v>
      </c>
      <c r="H17" s="29" t="s">
        <v>102</v>
      </c>
      <c r="I17" s="140">
        <f>'Прил 2'!J18</f>
        <v>150</v>
      </c>
      <c r="J17" s="140">
        <f>'Прил 2'!K18</f>
        <v>0</v>
      </c>
      <c r="K17" s="140">
        <f>'Прил 2'!L18</f>
        <v>0</v>
      </c>
    </row>
    <row r="18" spans="1:12" ht="47.25">
      <c r="A18" s="141" t="s">
        <v>63</v>
      </c>
      <c r="B18" s="136" t="s">
        <v>13</v>
      </c>
      <c r="C18" s="136" t="s">
        <v>14</v>
      </c>
      <c r="D18" s="136"/>
      <c r="E18" s="136"/>
      <c r="F18" s="136"/>
      <c r="G18" s="136"/>
      <c r="H18" s="138"/>
      <c r="I18" s="139">
        <f>I19+I35</f>
        <v>1301.4000000000001</v>
      </c>
      <c r="J18" s="139">
        <f>J19+J35</f>
        <v>490.59999999999997</v>
      </c>
      <c r="K18" s="139">
        <f>K19+K35</f>
        <v>544.29999999999995</v>
      </c>
    </row>
    <row r="19" spans="1:12">
      <c r="A19" s="111" t="s">
        <v>130</v>
      </c>
      <c r="B19" s="8" t="s">
        <v>13</v>
      </c>
      <c r="C19" s="8" t="s">
        <v>14</v>
      </c>
      <c r="D19" s="8" t="s">
        <v>30</v>
      </c>
      <c r="E19" s="8"/>
      <c r="F19" s="8"/>
      <c r="G19" s="8"/>
      <c r="H19" s="88"/>
      <c r="I19" s="140">
        <f>I20</f>
        <v>1301</v>
      </c>
      <c r="J19" s="140">
        <f t="shared" ref="J19:K19" si="2">J20</f>
        <v>490.2</v>
      </c>
      <c r="K19" s="140">
        <f t="shared" si="2"/>
        <v>543.9</v>
      </c>
    </row>
    <row r="20" spans="1:12" ht="31.5">
      <c r="A20" s="111" t="s">
        <v>131</v>
      </c>
      <c r="B20" s="87" t="s">
        <v>13</v>
      </c>
      <c r="C20" s="87" t="s">
        <v>14</v>
      </c>
      <c r="D20" s="87" t="s">
        <v>30</v>
      </c>
      <c r="E20" s="87" t="s">
        <v>21</v>
      </c>
      <c r="F20" s="136"/>
      <c r="G20" s="136"/>
      <c r="H20" s="138"/>
      <c r="I20" s="140">
        <f>I21+I24+I32</f>
        <v>1301</v>
      </c>
      <c r="J20" s="140">
        <f t="shared" ref="J20:K20" si="3">J21+J24</f>
        <v>490.2</v>
      </c>
      <c r="K20" s="140">
        <f t="shared" si="3"/>
        <v>543.9</v>
      </c>
    </row>
    <row r="21" spans="1:12" ht="33" customHeight="1">
      <c r="A21" s="112" t="s">
        <v>35</v>
      </c>
      <c r="B21" s="87" t="s">
        <v>13</v>
      </c>
      <c r="C21" s="87" t="s">
        <v>14</v>
      </c>
      <c r="D21" s="87" t="s">
        <v>30</v>
      </c>
      <c r="E21" s="87" t="s">
        <v>21</v>
      </c>
      <c r="F21" s="87" t="s">
        <v>33</v>
      </c>
      <c r="G21" s="87" t="s">
        <v>36</v>
      </c>
      <c r="H21" s="138"/>
      <c r="I21" s="140">
        <f t="shared" ref="I21:K22" si="4">I22</f>
        <v>595.67000000000007</v>
      </c>
      <c r="J21" s="140">
        <f t="shared" si="4"/>
        <v>400</v>
      </c>
      <c r="K21" s="140">
        <f t="shared" si="4"/>
        <v>440.3</v>
      </c>
    </row>
    <row r="22" spans="1:12" ht="63">
      <c r="A22" s="112" t="s">
        <v>99</v>
      </c>
      <c r="B22" s="87" t="s">
        <v>13</v>
      </c>
      <c r="C22" s="87" t="s">
        <v>14</v>
      </c>
      <c r="D22" s="87" t="s">
        <v>30</v>
      </c>
      <c r="E22" s="87" t="s">
        <v>21</v>
      </c>
      <c r="F22" s="87" t="s">
        <v>33</v>
      </c>
      <c r="G22" s="87" t="s">
        <v>36</v>
      </c>
      <c r="H22" s="88" t="s">
        <v>101</v>
      </c>
      <c r="I22" s="140">
        <f t="shared" si="4"/>
        <v>595.67000000000007</v>
      </c>
      <c r="J22" s="140">
        <f t="shared" si="4"/>
        <v>400</v>
      </c>
      <c r="K22" s="140">
        <f t="shared" si="4"/>
        <v>440.3</v>
      </c>
    </row>
    <row r="23" spans="1:12" ht="31.5">
      <c r="A23" s="112" t="s">
        <v>100</v>
      </c>
      <c r="B23" s="87" t="s">
        <v>13</v>
      </c>
      <c r="C23" s="87" t="s">
        <v>14</v>
      </c>
      <c r="D23" s="87" t="s">
        <v>30</v>
      </c>
      <c r="E23" s="87" t="s">
        <v>21</v>
      </c>
      <c r="F23" s="87" t="s">
        <v>33</v>
      </c>
      <c r="G23" s="87" t="s">
        <v>36</v>
      </c>
      <c r="H23" s="88" t="s">
        <v>102</v>
      </c>
      <c r="I23" s="140">
        <f>'Прил 2'!J24</f>
        <v>595.67000000000007</v>
      </c>
      <c r="J23" s="140">
        <f>'Прил 2'!K24</f>
        <v>400</v>
      </c>
      <c r="K23" s="140">
        <f>'Прил 2'!L24</f>
        <v>440.3</v>
      </c>
    </row>
    <row r="24" spans="1:12" ht="27" customHeight="1">
      <c r="A24" s="93" t="s">
        <v>161</v>
      </c>
      <c r="B24" s="87" t="s">
        <v>13</v>
      </c>
      <c r="C24" s="87" t="s">
        <v>14</v>
      </c>
      <c r="D24" s="87" t="s">
        <v>30</v>
      </c>
      <c r="E24" s="87" t="s">
        <v>21</v>
      </c>
      <c r="F24" s="87" t="s">
        <v>33</v>
      </c>
      <c r="G24" s="87" t="s">
        <v>38</v>
      </c>
      <c r="H24" s="88"/>
      <c r="I24" s="140">
        <f>I27+I29+I25</f>
        <v>552.29999999999995</v>
      </c>
      <c r="J24" s="140">
        <f t="shared" ref="J24:K24" si="5">J27+J29</f>
        <v>90.2</v>
      </c>
      <c r="K24" s="140">
        <f t="shared" si="5"/>
        <v>103.6</v>
      </c>
    </row>
    <row r="25" spans="1:12" ht="65.25" customHeight="1">
      <c r="A25" s="112" t="s">
        <v>99</v>
      </c>
      <c r="B25" s="87" t="s">
        <v>13</v>
      </c>
      <c r="C25" s="87" t="s">
        <v>14</v>
      </c>
      <c r="D25" s="87" t="s">
        <v>30</v>
      </c>
      <c r="E25" s="87" t="s">
        <v>21</v>
      </c>
      <c r="F25" s="87" t="s">
        <v>33</v>
      </c>
      <c r="G25" s="87" t="s">
        <v>38</v>
      </c>
      <c r="H25" s="88" t="s">
        <v>101</v>
      </c>
      <c r="I25" s="140">
        <f>I26</f>
        <v>26</v>
      </c>
      <c r="J25" s="140">
        <f t="shared" ref="J25:K25" si="6">J26</f>
        <v>0</v>
      </c>
      <c r="K25" s="140">
        <f t="shared" si="6"/>
        <v>0</v>
      </c>
    </row>
    <row r="26" spans="1:12" ht="33.75" customHeight="1">
      <c r="A26" s="112" t="s">
        <v>100</v>
      </c>
      <c r="B26" s="87" t="s">
        <v>13</v>
      </c>
      <c r="C26" s="87" t="s">
        <v>14</v>
      </c>
      <c r="D26" s="87" t="s">
        <v>30</v>
      </c>
      <c r="E26" s="87" t="s">
        <v>21</v>
      </c>
      <c r="F26" s="87" t="s">
        <v>33</v>
      </c>
      <c r="G26" s="87" t="s">
        <v>38</v>
      </c>
      <c r="H26" s="88" t="s">
        <v>102</v>
      </c>
      <c r="I26" s="140">
        <f>'Прил 2'!J27</f>
        <v>26</v>
      </c>
      <c r="J26" s="140">
        <f>'Прил 2'!K27</f>
        <v>0</v>
      </c>
      <c r="K26" s="140">
        <f>'Прил 2'!L27</f>
        <v>0</v>
      </c>
    </row>
    <row r="27" spans="1:12" s="124" customFormat="1" ht="31.5">
      <c r="A27" s="93" t="s">
        <v>95</v>
      </c>
      <c r="B27" s="87" t="s">
        <v>13</v>
      </c>
      <c r="C27" s="87" t="s">
        <v>14</v>
      </c>
      <c r="D27" s="87" t="s">
        <v>30</v>
      </c>
      <c r="E27" s="87" t="s">
        <v>21</v>
      </c>
      <c r="F27" s="87" t="s">
        <v>33</v>
      </c>
      <c r="G27" s="87" t="s">
        <v>38</v>
      </c>
      <c r="H27" s="88" t="s">
        <v>97</v>
      </c>
      <c r="I27" s="60">
        <f t="shared" ref="I27:K27" si="7">I28</f>
        <v>471.7</v>
      </c>
      <c r="J27" s="60">
        <f t="shared" si="7"/>
        <v>36.6</v>
      </c>
      <c r="K27" s="60">
        <f t="shared" si="7"/>
        <v>50</v>
      </c>
      <c r="L27" s="166"/>
    </row>
    <row r="28" spans="1:12" s="124" customFormat="1" ht="31.5">
      <c r="A28" s="93" t="s">
        <v>96</v>
      </c>
      <c r="B28" s="87" t="s">
        <v>13</v>
      </c>
      <c r="C28" s="87" t="s">
        <v>14</v>
      </c>
      <c r="D28" s="87" t="s">
        <v>30</v>
      </c>
      <c r="E28" s="87" t="s">
        <v>21</v>
      </c>
      <c r="F28" s="87" t="s">
        <v>33</v>
      </c>
      <c r="G28" s="87" t="s">
        <v>38</v>
      </c>
      <c r="H28" s="8" t="s">
        <v>98</v>
      </c>
      <c r="I28" s="159">
        <f>'Прил 2'!J29</f>
        <v>471.7</v>
      </c>
      <c r="J28" s="159">
        <f>'Прил 2'!K29</f>
        <v>36.6</v>
      </c>
      <c r="K28" s="159">
        <f>'Прил 2'!L29</f>
        <v>50</v>
      </c>
      <c r="L28" s="166"/>
    </row>
    <row r="29" spans="1:12" s="124" customFormat="1">
      <c r="A29" s="117" t="s">
        <v>103</v>
      </c>
      <c r="B29" s="8" t="s">
        <v>13</v>
      </c>
      <c r="C29" s="8" t="s">
        <v>14</v>
      </c>
      <c r="D29" s="87" t="s">
        <v>30</v>
      </c>
      <c r="E29" s="87" t="s">
        <v>21</v>
      </c>
      <c r="F29" s="87" t="s">
        <v>33</v>
      </c>
      <c r="G29" s="87" t="s">
        <v>38</v>
      </c>
      <c r="H29" s="127" t="s">
        <v>104</v>
      </c>
      <c r="I29" s="159">
        <f>I31+I30</f>
        <v>54.6</v>
      </c>
      <c r="J29" s="159">
        <f>J31</f>
        <v>53.6</v>
      </c>
      <c r="K29" s="159">
        <f>K31</f>
        <v>53.6</v>
      </c>
      <c r="L29" s="166" t="s">
        <v>22</v>
      </c>
    </row>
    <row r="30" spans="1:12" s="124" customFormat="1">
      <c r="A30" s="117" t="s">
        <v>241</v>
      </c>
      <c r="B30" s="8" t="s">
        <v>13</v>
      </c>
      <c r="C30" s="8" t="s">
        <v>14</v>
      </c>
      <c r="D30" s="87" t="s">
        <v>30</v>
      </c>
      <c r="E30" s="87" t="s">
        <v>21</v>
      </c>
      <c r="F30" s="87" t="s">
        <v>33</v>
      </c>
      <c r="G30" s="87" t="s">
        <v>38</v>
      </c>
      <c r="H30" s="127" t="s">
        <v>242</v>
      </c>
      <c r="I30" s="159">
        <f>'Прил 2'!J31</f>
        <v>1</v>
      </c>
      <c r="J30" s="159">
        <f>'Прил 2'!K31</f>
        <v>0</v>
      </c>
      <c r="K30" s="159">
        <f>'Прил 2'!L31</f>
        <v>0</v>
      </c>
      <c r="L30" s="166"/>
    </row>
    <row r="31" spans="1:12" s="124" customFormat="1">
      <c r="A31" s="117" t="s">
        <v>105</v>
      </c>
      <c r="B31" s="8" t="s">
        <v>13</v>
      </c>
      <c r="C31" s="8" t="s">
        <v>14</v>
      </c>
      <c r="D31" s="87" t="s">
        <v>30</v>
      </c>
      <c r="E31" s="87" t="s">
        <v>21</v>
      </c>
      <c r="F31" s="87" t="s">
        <v>33</v>
      </c>
      <c r="G31" s="87" t="s">
        <v>38</v>
      </c>
      <c r="H31" s="127" t="s">
        <v>106</v>
      </c>
      <c r="I31" s="159">
        <f>'Прил 2'!J32</f>
        <v>53.6</v>
      </c>
      <c r="J31" s="159">
        <f>'Прил 2'!K32</f>
        <v>53.6</v>
      </c>
      <c r="K31" s="159">
        <f>'Прил 2'!L32</f>
        <v>53.6</v>
      </c>
      <c r="L31" s="166"/>
    </row>
    <row r="32" spans="1:12" s="124" customFormat="1" ht="47.25">
      <c r="A32" s="31" t="s">
        <v>191</v>
      </c>
      <c r="B32" s="9" t="s">
        <v>13</v>
      </c>
      <c r="C32" s="9" t="s">
        <v>14</v>
      </c>
      <c r="D32" s="29" t="s">
        <v>30</v>
      </c>
      <c r="E32" s="3" t="s">
        <v>21</v>
      </c>
      <c r="F32" s="3" t="s">
        <v>33</v>
      </c>
      <c r="G32" s="3" t="s">
        <v>192</v>
      </c>
      <c r="H32" s="234"/>
      <c r="I32" s="159">
        <f>I33</f>
        <v>153.03</v>
      </c>
      <c r="J32" s="159">
        <f t="shared" ref="J32:K33" si="8">J33</f>
        <v>0</v>
      </c>
      <c r="K32" s="159">
        <f t="shared" si="8"/>
        <v>0</v>
      </c>
      <c r="L32" s="166"/>
    </row>
    <row r="33" spans="1:12" s="124" customFormat="1" ht="63">
      <c r="A33" s="30" t="s">
        <v>99</v>
      </c>
      <c r="B33" s="9" t="s">
        <v>13</v>
      </c>
      <c r="C33" s="9" t="s">
        <v>14</v>
      </c>
      <c r="D33" s="29" t="s">
        <v>30</v>
      </c>
      <c r="E33" s="3" t="s">
        <v>21</v>
      </c>
      <c r="F33" s="3" t="s">
        <v>33</v>
      </c>
      <c r="G33" s="3" t="s">
        <v>192</v>
      </c>
      <c r="H33" s="234" t="s">
        <v>101</v>
      </c>
      <c r="I33" s="159">
        <f>I34</f>
        <v>153.03</v>
      </c>
      <c r="J33" s="159">
        <f t="shared" si="8"/>
        <v>0</v>
      </c>
      <c r="K33" s="159">
        <f t="shared" si="8"/>
        <v>0</v>
      </c>
      <c r="L33" s="166"/>
    </row>
    <row r="34" spans="1:12" s="124" customFormat="1" ht="31.5">
      <c r="A34" s="30" t="s">
        <v>100</v>
      </c>
      <c r="B34" s="9" t="s">
        <v>13</v>
      </c>
      <c r="C34" s="9" t="s">
        <v>14</v>
      </c>
      <c r="D34" s="29" t="s">
        <v>30</v>
      </c>
      <c r="E34" s="3" t="s">
        <v>21</v>
      </c>
      <c r="F34" s="3" t="s">
        <v>33</v>
      </c>
      <c r="G34" s="3" t="s">
        <v>192</v>
      </c>
      <c r="H34" s="234" t="s">
        <v>102</v>
      </c>
      <c r="I34" s="159">
        <f>'Прил 2'!J35</f>
        <v>153.03</v>
      </c>
      <c r="J34" s="159">
        <f>'Прил 2'!K35</f>
        <v>0</v>
      </c>
      <c r="K34" s="159">
        <f>'Прил 2'!L35</f>
        <v>0</v>
      </c>
      <c r="L34" s="166"/>
    </row>
    <row r="35" spans="1:12" s="122" customFormat="1" ht="47.25">
      <c r="A35" s="111" t="s">
        <v>155</v>
      </c>
      <c r="B35" s="8" t="s">
        <v>13</v>
      </c>
      <c r="C35" s="8" t="s">
        <v>14</v>
      </c>
      <c r="D35" s="88">
        <v>89</v>
      </c>
      <c r="E35" s="87"/>
      <c r="F35" s="87"/>
      <c r="G35" s="87"/>
      <c r="H35" s="142"/>
      <c r="I35" s="159">
        <f>I36</f>
        <v>0.4</v>
      </c>
      <c r="J35" s="159">
        <f t="shared" ref="J35:K38" si="9">J36</f>
        <v>0.4</v>
      </c>
      <c r="K35" s="159">
        <f t="shared" si="9"/>
        <v>0.4</v>
      </c>
      <c r="L35" s="171"/>
    </row>
    <row r="36" spans="1:12" s="122" customFormat="1" ht="47.25">
      <c r="A36" s="111" t="s">
        <v>156</v>
      </c>
      <c r="B36" s="8" t="s">
        <v>13</v>
      </c>
      <c r="C36" s="8" t="s">
        <v>14</v>
      </c>
      <c r="D36" s="88">
        <v>89</v>
      </c>
      <c r="E36" s="87" t="s">
        <v>20</v>
      </c>
      <c r="F36" s="87"/>
      <c r="G36" s="87"/>
      <c r="H36" s="142"/>
      <c r="I36" s="60">
        <f>I37</f>
        <v>0.4</v>
      </c>
      <c r="J36" s="60">
        <f t="shared" si="9"/>
        <v>0.4</v>
      </c>
      <c r="K36" s="60">
        <f t="shared" si="9"/>
        <v>0.4</v>
      </c>
      <c r="L36" s="171"/>
    </row>
    <row r="37" spans="1:12" ht="94.5">
      <c r="A37" s="143" t="s">
        <v>129</v>
      </c>
      <c r="B37" s="8" t="s">
        <v>13</v>
      </c>
      <c r="C37" s="8" t="s">
        <v>14</v>
      </c>
      <c r="D37" s="88">
        <v>89</v>
      </c>
      <c r="E37" s="87" t="s">
        <v>20</v>
      </c>
      <c r="F37" s="87" t="s">
        <v>33</v>
      </c>
      <c r="G37" s="87" t="s">
        <v>40</v>
      </c>
      <c r="H37" s="142"/>
      <c r="I37" s="60">
        <f>I38</f>
        <v>0.4</v>
      </c>
      <c r="J37" s="60">
        <f t="shared" si="9"/>
        <v>0.4</v>
      </c>
      <c r="K37" s="60">
        <f t="shared" si="9"/>
        <v>0.4</v>
      </c>
    </row>
    <row r="38" spans="1:12" ht="31.5">
      <c r="A38" s="93" t="s">
        <v>95</v>
      </c>
      <c r="B38" s="8" t="s">
        <v>13</v>
      </c>
      <c r="C38" s="8" t="s">
        <v>14</v>
      </c>
      <c r="D38" s="88" t="s">
        <v>45</v>
      </c>
      <c r="E38" s="8" t="s">
        <v>20</v>
      </c>
      <c r="F38" s="87" t="s">
        <v>33</v>
      </c>
      <c r="G38" s="87" t="s">
        <v>40</v>
      </c>
      <c r="H38" s="142" t="s">
        <v>97</v>
      </c>
      <c r="I38" s="60">
        <f>I39</f>
        <v>0.4</v>
      </c>
      <c r="J38" s="60">
        <f t="shared" si="9"/>
        <v>0.4</v>
      </c>
      <c r="K38" s="60">
        <f t="shared" si="9"/>
        <v>0.4</v>
      </c>
    </row>
    <row r="39" spans="1:12" ht="31.5">
      <c r="A39" s="93" t="s">
        <v>96</v>
      </c>
      <c r="B39" s="8" t="s">
        <v>13</v>
      </c>
      <c r="C39" s="8" t="s">
        <v>14</v>
      </c>
      <c r="D39" s="88" t="s">
        <v>45</v>
      </c>
      <c r="E39" s="87" t="s">
        <v>20</v>
      </c>
      <c r="F39" s="87" t="s">
        <v>33</v>
      </c>
      <c r="G39" s="87" t="s">
        <v>40</v>
      </c>
      <c r="H39" s="142" t="s">
        <v>98</v>
      </c>
      <c r="I39" s="60">
        <f>'Прил 2'!J40</f>
        <v>0.4</v>
      </c>
      <c r="J39" s="60">
        <f>'Прил 2'!K40</f>
        <v>0.4</v>
      </c>
      <c r="K39" s="60">
        <f>'Прил 2'!L40</f>
        <v>0.4</v>
      </c>
    </row>
    <row r="40" spans="1:12">
      <c r="A40" s="137" t="s">
        <v>41</v>
      </c>
      <c r="B40" s="107" t="s">
        <v>13</v>
      </c>
      <c r="C40" s="107" t="s">
        <v>42</v>
      </c>
      <c r="D40" s="107"/>
      <c r="E40" s="144"/>
      <c r="F40" s="144"/>
      <c r="G40" s="145"/>
      <c r="H40" s="145"/>
      <c r="I40" s="152">
        <f>I41</f>
        <v>4.6959999999999997</v>
      </c>
      <c r="J40" s="152">
        <f t="shared" ref="J40:K44" si="10">J41</f>
        <v>5</v>
      </c>
      <c r="K40" s="152">
        <f t="shared" si="10"/>
        <v>5</v>
      </c>
    </row>
    <row r="41" spans="1:12" ht="47.25">
      <c r="A41" s="111" t="s">
        <v>155</v>
      </c>
      <c r="B41" s="87" t="s">
        <v>13</v>
      </c>
      <c r="C41" s="87" t="s">
        <v>42</v>
      </c>
      <c r="D41" s="88">
        <v>89</v>
      </c>
      <c r="E41" s="87"/>
      <c r="F41" s="87"/>
      <c r="G41" s="89"/>
      <c r="H41" s="89"/>
      <c r="I41" s="60">
        <f>I42</f>
        <v>4.6959999999999997</v>
      </c>
      <c r="J41" s="60">
        <f t="shared" si="10"/>
        <v>5</v>
      </c>
      <c r="K41" s="60">
        <f t="shared" si="10"/>
        <v>5</v>
      </c>
      <c r="L41" s="171"/>
    </row>
    <row r="42" spans="1:12" s="124" customFormat="1" ht="47.25">
      <c r="A42" s="111" t="s">
        <v>156</v>
      </c>
      <c r="B42" s="87" t="s">
        <v>13</v>
      </c>
      <c r="C42" s="87" t="s">
        <v>42</v>
      </c>
      <c r="D42" s="88">
        <v>89</v>
      </c>
      <c r="E42" s="87" t="s">
        <v>20</v>
      </c>
      <c r="F42" s="87"/>
      <c r="G42" s="89"/>
      <c r="H42" s="89"/>
      <c r="I42" s="60">
        <f>I43</f>
        <v>4.6959999999999997</v>
      </c>
      <c r="J42" s="60">
        <f t="shared" si="10"/>
        <v>5</v>
      </c>
      <c r="K42" s="60">
        <f t="shared" si="10"/>
        <v>5</v>
      </c>
      <c r="L42" s="171"/>
    </row>
    <row r="43" spans="1:12" s="124" customFormat="1" ht="31.5">
      <c r="A43" s="93" t="s">
        <v>157</v>
      </c>
      <c r="B43" s="87" t="s">
        <v>13</v>
      </c>
      <c r="C43" s="87" t="s">
        <v>42</v>
      </c>
      <c r="D43" s="88">
        <v>89</v>
      </c>
      <c r="E43" s="87" t="s">
        <v>20</v>
      </c>
      <c r="F43" s="87" t="s">
        <v>33</v>
      </c>
      <c r="G43" s="87" t="s">
        <v>43</v>
      </c>
      <c r="H43" s="89"/>
      <c r="I43" s="60">
        <f>I44</f>
        <v>4.6959999999999997</v>
      </c>
      <c r="J43" s="60">
        <f t="shared" si="10"/>
        <v>5</v>
      </c>
      <c r="K43" s="60">
        <f t="shared" si="10"/>
        <v>5</v>
      </c>
      <c r="L43" s="166"/>
    </row>
    <row r="44" spans="1:12" s="172" customFormat="1">
      <c r="A44" s="117" t="s">
        <v>103</v>
      </c>
      <c r="B44" s="87" t="s">
        <v>13</v>
      </c>
      <c r="C44" s="87" t="s">
        <v>42</v>
      </c>
      <c r="D44" s="88">
        <v>89</v>
      </c>
      <c r="E44" s="87" t="s">
        <v>20</v>
      </c>
      <c r="F44" s="87" t="s">
        <v>33</v>
      </c>
      <c r="G44" s="87" t="s">
        <v>43</v>
      </c>
      <c r="H44" s="89" t="s">
        <v>104</v>
      </c>
      <c r="I44" s="60">
        <f>I45</f>
        <v>4.6959999999999997</v>
      </c>
      <c r="J44" s="60">
        <f t="shared" si="10"/>
        <v>5</v>
      </c>
      <c r="K44" s="60">
        <f t="shared" si="10"/>
        <v>5</v>
      </c>
      <c r="L44" s="166"/>
    </row>
    <row r="45" spans="1:12" s="124" customFormat="1">
      <c r="A45" s="93" t="s">
        <v>44</v>
      </c>
      <c r="B45" s="87" t="s">
        <v>13</v>
      </c>
      <c r="C45" s="87" t="s">
        <v>42</v>
      </c>
      <c r="D45" s="87" t="s">
        <v>45</v>
      </c>
      <c r="E45" s="87" t="s">
        <v>20</v>
      </c>
      <c r="F45" s="87" t="s">
        <v>33</v>
      </c>
      <c r="G45" s="87" t="s">
        <v>43</v>
      </c>
      <c r="H45" s="89" t="s">
        <v>46</v>
      </c>
      <c r="I45" s="60">
        <f>'Прил 2'!J46</f>
        <v>4.6959999999999997</v>
      </c>
      <c r="J45" s="60">
        <f>'Прил 2'!K46</f>
        <v>5</v>
      </c>
      <c r="K45" s="60">
        <f>'Прил 2'!L46</f>
        <v>5</v>
      </c>
      <c r="L45" s="166"/>
    </row>
    <row r="46" spans="1:12" s="124" customFormat="1">
      <c r="A46" s="93" t="s">
        <v>195</v>
      </c>
      <c r="B46" s="236" t="s">
        <v>13</v>
      </c>
      <c r="C46" s="107" t="s">
        <v>28</v>
      </c>
      <c r="D46" s="89"/>
      <c r="E46" s="87"/>
      <c r="F46" s="87"/>
      <c r="G46" s="87"/>
      <c r="H46" s="115"/>
      <c r="I46" s="152">
        <f>I47+I51</f>
        <v>2.5</v>
      </c>
      <c r="J46" s="152">
        <f t="shared" ref="J46:K46" si="11">J47+J51</f>
        <v>2.5</v>
      </c>
      <c r="K46" s="152">
        <f t="shared" si="11"/>
        <v>0</v>
      </c>
      <c r="L46" s="166"/>
    </row>
    <row r="47" spans="1:12" s="124" customFormat="1" ht="47.25">
      <c r="A47" s="93" t="s">
        <v>199</v>
      </c>
      <c r="B47" s="8" t="s">
        <v>13</v>
      </c>
      <c r="C47" s="8" t="s">
        <v>28</v>
      </c>
      <c r="D47" s="8" t="s">
        <v>196</v>
      </c>
      <c r="E47" s="8"/>
      <c r="F47" s="8"/>
      <c r="G47" s="8"/>
      <c r="H47" s="8"/>
      <c r="I47" s="60">
        <f>I48</f>
        <v>0.5</v>
      </c>
      <c r="J47" s="60">
        <f t="shared" ref="J47:K49" si="12">J48</f>
        <v>0.5</v>
      </c>
      <c r="K47" s="60">
        <f t="shared" si="12"/>
        <v>0</v>
      </c>
      <c r="L47" s="166"/>
    </row>
    <row r="48" spans="1:12" s="124" customFormat="1">
      <c r="A48" s="93" t="s">
        <v>197</v>
      </c>
      <c r="B48" s="8" t="s">
        <v>13</v>
      </c>
      <c r="C48" s="8" t="s">
        <v>28</v>
      </c>
      <c r="D48" s="8" t="s">
        <v>196</v>
      </c>
      <c r="E48" s="8" t="s">
        <v>31</v>
      </c>
      <c r="F48" s="8" t="s">
        <v>33</v>
      </c>
      <c r="G48" s="8" t="s">
        <v>198</v>
      </c>
      <c r="H48" s="8"/>
      <c r="I48" s="60">
        <f>I49</f>
        <v>0.5</v>
      </c>
      <c r="J48" s="60">
        <f t="shared" si="12"/>
        <v>0.5</v>
      </c>
      <c r="K48" s="60">
        <f t="shared" si="12"/>
        <v>0</v>
      </c>
      <c r="L48" s="166"/>
    </row>
    <row r="49" spans="1:12" s="124" customFormat="1" ht="31.5">
      <c r="A49" s="93" t="s">
        <v>95</v>
      </c>
      <c r="B49" s="8" t="s">
        <v>13</v>
      </c>
      <c r="C49" s="8" t="s">
        <v>28</v>
      </c>
      <c r="D49" s="8" t="s">
        <v>196</v>
      </c>
      <c r="E49" s="8" t="s">
        <v>31</v>
      </c>
      <c r="F49" s="8" t="s">
        <v>33</v>
      </c>
      <c r="G49" s="8" t="s">
        <v>198</v>
      </c>
      <c r="H49" s="8" t="s">
        <v>97</v>
      </c>
      <c r="I49" s="60">
        <f>I50</f>
        <v>0.5</v>
      </c>
      <c r="J49" s="60">
        <f t="shared" si="12"/>
        <v>0.5</v>
      </c>
      <c r="K49" s="60">
        <f t="shared" si="12"/>
        <v>0</v>
      </c>
      <c r="L49" s="166"/>
    </row>
    <row r="50" spans="1:12" s="124" customFormat="1" ht="31.5">
      <c r="A50" s="93" t="s">
        <v>96</v>
      </c>
      <c r="B50" s="8" t="s">
        <v>13</v>
      </c>
      <c r="C50" s="8" t="s">
        <v>28</v>
      </c>
      <c r="D50" s="8" t="s">
        <v>196</v>
      </c>
      <c r="E50" s="8" t="s">
        <v>31</v>
      </c>
      <c r="F50" s="8" t="s">
        <v>33</v>
      </c>
      <c r="G50" s="8" t="s">
        <v>198</v>
      </c>
      <c r="H50" s="8" t="s">
        <v>98</v>
      </c>
      <c r="I50" s="60">
        <f>'Прил 2'!J51</f>
        <v>0.5</v>
      </c>
      <c r="J50" s="60">
        <f>'Прил 2'!K51</f>
        <v>0.5</v>
      </c>
      <c r="K50" s="60">
        <f>'Прил 2'!L51</f>
        <v>0</v>
      </c>
      <c r="L50" s="166"/>
    </row>
    <row r="51" spans="1:12" s="124" customFormat="1" ht="47.25">
      <c r="A51" s="93" t="s">
        <v>202</v>
      </c>
      <c r="B51" s="87" t="s">
        <v>13</v>
      </c>
      <c r="C51" s="87" t="s">
        <v>28</v>
      </c>
      <c r="D51" s="89" t="s">
        <v>42</v>
      </c>
      <c r="E51" s="87"/>
      <c r="F51" s="87"/>
      <c r="G51" s="87"/>
      <c r="H51" s="115"/>
      <c r="I51" s="60">
        <f>I52</f>
        <v>2</v>
      </c>
      <c r="J51" s="60">
        <f t="shared" ref="J51:K53" si="13">J52</f>
        <v>2</v>
      </c>
      <c r="K51" s="60">
        <f t="shared" si="13"/>
        <v>0</v>
      </c>
      <c r="L51" s="166"/>
    </row>
    <row r="52" spans="1:12" s="124" customFormat="1">
      <c r="A52" s="93" t="s">
        <v>200</v>
      </c>
      <c r="B52" s="87" t="s">
        <v>13</v>
      </c>
      <c r="C52" s="87" t="s">
        <v>28</v>
      </c>
      <c r="D52" s="89" t="s">
        <v>42</v>
      </c>
      <c r="E52" s="87" t="s">
        <v>31</v>
      </c>
      <c r="F52" s="87" t="s">
        <v>33</v>
      </c>
      <c r="G52" s="87" t="s">
        <v>201</v>
      </c>
      <c r="H52" s="115"/>
      <c r="I52" s="60">
        <f>I53</f>
        <v>2</v>
      </c>
      <c r="J52" s="60">
        <f t="shared" si="13"/>
        <v>2</v>
      </c>
      <c r="K52" s="60">
        <f t="shared" si="13"/>
        <v>0</v>
      </c>
      <c r="L52" s="166"/>
    </row>
    <row r="53" spans="1:12" s="124" customFormat="1" ht="31.5">
      <c r="A53" s="93" t="s">
        <v>95</v>
      </c>
      <c r="B53" s="87" t="s">
        <v>13</v>
      </c>
      <c r="C53" s="87" t="s">
        <v>28</v>
      </c>
      <c r="D53" s="89" t="s">
        <v>42</v>
      </c>
      <c r="E53" s="87" t="s">
        <v>31</v>
      </c>
      <c r="F53" s="87" t="s">
        <v>33</v>
      </c>
      <c r="G53" s="87" t="s">
        <v>201</v>
      </c>
      <c r="H53" s="115" t="s">
        <v>97</v>
      </c>
      <c r="I53" s="60">
        <f>I54</f>
        <v>2</v>
      </c>
      <c r="J53" s="60">
        <f t="shared" si="13"/>
        <v>2</v>
      </c>
      <c r="K53" s="60">
        <f t="shared" si="13"/>
        <v>0</v>
      </c>
      <c r="L53" s="166"/>
    </row>
    <row r="54" spans="1:12" s="124" customFormat="1" ht="31.5">
      <c r="A54" s="93" t="s">
        <v>96</v>
      </c>
      <c r="B54" s="87" t="s">
        <v>13</v>
      </c>
      <c r="C54" s="87" t="s">
        <v>28</v>
      </c>
      <c r="D54" s="89" t="s">
        <v>42</v>
      </c>
      <c r="E54" s="87" t="s">
        <v>31</v>
      </c>
      <c r="F54" s="87" t="s">
        <v>33</v>
      </c>
      <c r="G54" s="87" t="s">
        <v>201</v>
      </c>
      <c r="H54" s="115" t="s">
        <v>98</v>
      </c>
      <c r="I54" s="60">
        <f>'Прил 2'!J55</f>
        <v>2</v>
      </c>
      <c r="J54" s="60">
        <f>'Прил 2'!K55</f>
        <v>2</v>
      </c>
      <c r="K54" s="60">
        <f>'Прил 2'!L55</f>
        <v>0</v>
      </c>
      <c r="L54" s="166"/>
    </row>
    <row r="55" spans="1:12" ht="21.75" customHeight="1">
      <c r="A55" s="137" t="s">
        <v>47</v>
      </c>
      <c r="B55" s="107" t="s">
        <v>24</v>
      </c>
      <c r="C55" s="107"/>
      <c r="D55" s="145"/>
      <c r="E55" s="107"/>
      <c r="F55" s="107"/>
      <c r="G55" s="107"/>
      <c r="H55" s="147"/>
      <c r="I55" s="133">
        <f>I56</f>
        <v>131.9</v>
      </c>
      <c r="J55" s="133">
        <f>J56</f>
        <v>145.69999999999999</v>
      </c>
      <c r="K55" s="133">
        <f>K56</f>
        <v>159.80000000000001</v>
      </c>
    </row>
    <row r="56" spans="1:12">
      <c r="A56" s="141" t="s">
        <v>48</v>
      </c>
      <c r="B56" s="148" t="s">
        <v>24</v>
      </c>
      <c r="C56" s="148" t="s">
        <v>25</v>
      </c>
      <c r="D56" s="138"/>
      <c r="E56" s="136"/>
      <c r="F56" s="136"/>
      <c r="G56" s="136"/>
      <c r="H56" s="149"/>
      <c r="I56" s="133">
        <f>I57</f>
        <v>131.9</v>
      </c>
      <c r="J56" s="133">
        <f t="shared" ref="J56:K58" si="14">J57</f>
        <v>145.69999999999999</v>
      </c>
      <c r="K56" s="133">
        <f t="shared" si="14"/>
        <v>159.80000000000001</v>
      </c>
    </row>
    <row r="57" spans="1:12" ht="47.25">
      <c r="A57" s="111" t="s">
        <v>155</v>
      </c>
      <c r="B57" s="127" t="s">
        <v>24</v>
      </c>
      <c r="C57" s="127" t="s">
        <v>25</v>
      </c>
      <c r="D57" s="8">
        <v>89</v>
      </c>
      <c r="E57" s="8"/>
      <c r="F57" s="8"/>
      <c r="G57" s="8"/>
      <c r="H57" s="86"/>
      <c r="I57" s="62">
        <f>I58</f>
        <v>131.9</v>
      </c>
      <c r="J57" s="62">
        <f t="shared" si="14"/>
        <v>145.69999999999999</v>
      </c>
      <c r="K57" s="62">
        <f t="shared" si="14"/>
        <v>159.80000000000001</v>
      </c>
      <c r="L57" s="171"/>
    </row>
    <row r="58" spans="1:12" ht="47.25">
      <c r="A58" s="111" t="s">
        <v>156</v>
      </c>
      <c r="B58" s="127" t="s">
        <v>24</v>
      </c>
      <c r="C58" s="127" t="s">
        <v>25</v>
      </c>
      <c r="D58" s="8">
        <v>89</v>
      </c>
      <c r="E58" s="8">
        <v>1</v>
      </c>
      <c r="F58" s="8"/>
      <c r="G58" s="8"/>
      <c r="H58" s="86"/>
      <c r="I58" s="62">
        <f>I59</f>
        <v>131.9</v>
      </c>
      <c r="J58" s="62">
        <f t="shared" si="14"/>
        <v>145.69999999999999</v>
      </c>
      <c r="K58" s="62">
        <f t="shared" si="14"/>
        <v>159.80000000000001</v>
      </c>
      <c r="L58" s="171"/>
    </row>
    <row r="59" spans="1:12" ht="47.25">
      <c r="A59" s="150" t="s">
        <v>231</v>
      </c>
      <c r="B59" s="127" t="s">
        <v>24</v>
      </c>
      <c r="C59" s="127" t="s">
        <v>25</v>
      </c>
      <c r="D59" s="151">
        <v>89</v>
      </c>
      <c r="E59" s="8">
        <v>1</v>
      </c>
      <c r="F59" s="8" t="s">
        <v>33</v>
      </c>
      <c r="G59" s="8">
        <v>51180</v>
      </c>
      <c r="H59" s="86"/>
      <c r="I59" s="62">
        <f>I60+I62</f>
        <v>131.9</v>
      </c>
      <c r="J59" s="62">
        <f>J60+J62</f>
        <v>145.69999999999999</v>
      </c>
      <c r="K59" s="62">
        <f>K60+K62</f>
        <v>159.80000000000001</v>
      </c>
    </row>
    <row r="60" spans="1:12" ht="63">
      <c r="A60" s="112" t="s">
        <v>99</v>
      </c>
      <c r="B60" s="127" t="s">
        <v>24</v>
      </c>
      <c r="C60" s="127" t="s">
        <v>25</v>
      </c>
      <c r="D60" s="151">
        <v>89</v>
      </c>
      <c r="E60" s="8">
        <v>1</v>
      </c>
      <c r="F60" s="8" t="s">
        <v>33</v>
      </c>
      <c r="G60" s="8" t="s">
        <v>49</v>
      </c>
      <c r="H60" s="86" t="s">
        <v>101</v>
      </c>
      <c r="I60" s="62">
        <f>I61</f>
        <v>121</v>
      </c>
      <c r="J60" s="62">
        <f>J61</f>
        <v>128</v>
      </c>
      <c r="K60" s="62">
        <f>K61</f>
        <v>137</v>
      </c>
    </row>
    <row r="61" spans="1:12" ht="31.5">
      <c r="A61" s="112" t="s">
        <v>100</v>
      </c>
      <c r="B61" s="127" t="s">
        <v>24</v>
      </c>
      <c r="C61" s="127" t="s">
        <v>25</v>
      </c>
      <c r="D61" s="151">
        <v>89</v>
      </c>
      <c r="E61" s="8">
        <v>1</v>
      </c>
      <c r="F61" s="8" t="s">
        <v>33</v>
      </c>
      <c r="G61" s="8" t="s">
        <v>49</v>
      </c>
      <c r="H61" s="86" t="s">
        <v>102</v>
      </c>
      <c r="I61" s="62">
        <f>'Прил 2'!J62</f>
        <v>121</v>
      </c>
      <c r="J61" s="62">
        <f>'Прил 2'!K62</f>
        <v>128</v>
      </c>
      <c r="K61" s="62">
        <f>'Прил 2'!L62</f>
        <v>137</v>
      </c>
    </row>
    <row r="62" spans="1:12" ht="31.5">
      <c r="A62" s="93" t="s">
        <v>95</v>
      </c>
      <c r="B62" s="127" t="s">
        <v>24</v>
      </c>
      <c r="C62" s="127" t="s">
        <v>25</v>
      </c>
      <c r="D62" s="151">
        <v>89</v>
      </c>
      <c r="E62" s="8">
        <v>1</v>
      </c>
      <c r="F62" s="8" t="s">
        <v>33</v>
      </c>
      <c r="G62" s="8">
        <v>51180</v>
      </c>
      <c r="H62" s="86" t="s">
        <v>97</v>
      </c>
      <c r="I62" s="62">
        <f t="shared" ref="I62:K62" si="15">I63</f>
        <v>10.9</v>
      </c>
      <c r="J62" s="62">
        <f t="shared" si="15"/>
        <v>17.7</v>
      </c>
      <c r="K62" s="62">
        <f t="shared" si="15"/>
        <v>22.8</v>
      </c>
    </row>
    <row r="63" spans="1:12" ht="31.5">
      <c r="A63" s="93" t="s">
        <v>96</v>
      </c>
      <c r="B63" s="127" t="s">
        <v>24</v>
      </c>
      <c r="C63" s="127" t="s">
        <v>25</v>
      </c>
      <c r="D63" s="151">
        <v>89</v>
      </c>
      <c r="E63" s="8">
        <v>1</v>
      </c>
      <c r="F63" s="8" t="s">
        <v>33</v>
      </c>
      <c r="G63" s="8">
        <v>51180</v>
      </c>
      <c r="H63" s="86" t="s">
        <v>98</v>
      </c>
      <c r="I63" s="62">
        <f>'Прил 2'!J64</f>
        <v>10.9</v>
      </c>
      <c r="J63" s="62">
        <f>'Прил 2'!K64</f>
        <v>17.7</v>
      </c>
      <c r="K63" s="62">
        <f>'Прил 2'!L64</f>
        <v>22.8</v>
      </c>
    </row>
    <row r="64" spans="1:12">
      <c r="A64" s="137" t="s">
        <v>217</v>
      </c>
      <c r="B64" s="148" t="s">
        <v>25</v>
      </c>
      <c r="C64" s="148"/>
      <c r="D64" s="148"/>
      <c r="E64" s="136"/>
      <c r="F64" s="136"/>
      <c r="G64" s="8"/>
      <c r="H64" s="86"/>
      <c r="I64" s="133">
        <f>I65+I77</f>
        <v>130.87</v>
      </c>
      <c r="J64" s="133">
        <f t="shared" ref="J64:K64" si="16">J65+J77</f>
        <v>0.5</v>
      </c>
      <c r="K64" s="133">
        <f t="shared" si="16"/>
        <v>0</v>
      </c>
    </row>
    <row r="65" spans="1:11" ht="31.5">
      <c r="A65" s="137" t="s">
        <v>218</v>
      </c>
      <c r="B65" s="148" t="s">
        <v>25</v>
      </c>
      <c r="C65" s="148" t="s">
        <v>27</v>
      </c>
      <c r="D65" s="148"/>
      <c r="E65" s="136"/>
      <c r="F65" s="136"/>
      <c r="G65" s="8"/>
      <c r="H65" s="86"/>
      <c r="I65" s="62">
        <f>I66</f>
        <v>130.37</v>
      </c>
      <c r="J65" s="62">
        <f t="shared" ref="J65:K72" si="17">J66</f>
        <v>0</v>
      </c>
      <c r="K65" s="62">
        <f t="shared" si="17"/>
        <v>0</v>
      </c>
    </row>
    <row r="66" spans="1:11" ht="47.25">
      <c r="A66" s="92" t="s">
        <v>155</v>
      </c>
      <c r="B66" s="127" t="s">
        <v>25</v>
      </c>
      <c r="C66" s="127" t="s">
        <v>27</v>
      </c>
      <c r="D66" s="127" t="s">
        <v>45</v>
      </c>
      <c r="E66" s="8"/>
      <c r="F66" s="8"/>
      <c r="G66" s="8"/>
      <c r="H66" s="86"/>
      <c r="I66" s="62">
        <f>I67</f>
        <v>130.37</v>
      </c>
      <c r="J66" s="62">
        <f t="shared" si="17"/>
        <v>0</v>
      </c>
      <c r="K66" s="62">
        <f t="shared" si="17"/>
        <v>0</v>
      </c>
    </row>
    <row r="67" spans="1:11" ht="47.25">
      <c r="A67" s="146" t="s">
        <v>156</v>
      </c>
      <c r="B67" s="127" t="s">
        <v>25</v>
      </c>
      <c r="C67" s="127" t="s">
        <v>27</v>
      </c>
      <c r="D67" s="127" t="s">
        <v>45</v>
      </c>
      <c r="E67" s="8" t="s">
        <v>20</v>
      </c>
      <c r="F67" s="8"/>
      <c r="G67" s="8"/>
      <c r="H67" s="86"/>
      <c r="I67" s="62">
        <f>I71+I68+I74</f>
        <v>130.37</v>
      </c>
      <c r="J67" s="62">
        <f>J71</f>
        <v>0</v>
      </c>
      <c r="K67" s="62">
        <f>K71</f>
        <v>0</v>
      </c>
    </row>
    <row r="68" spans="1:11" ht="31.5">
      <c r="A68" s="93" t="s">
        <v>157</v>
      </c>
      <c r="B68" s="127" t="s">
        <v>25</v>
      </c>
      <c r="C68" s="127" t="s">
        <v>27</v>
      </c>
      <c r="D68" s="127" t="s">
        <v>45</v>
      </c>
      <c r="E68" s="8" t="s">
        <v>20</v>
      </c>
      <c r="F68" s="8" t="s">
        <v>33</v>
      </c>
      <c r="G68" s="8" t="s">
        <v>43</v>
      </c>
      <c r="H68" s="86"/>
      <c r="I68" s="62">
        <f>I69</f>
        <v>0.30399999999999999</v>
      </c>
      <c r="J68" s="62">
        <f t="shared" ref="J68:K69" si="18">J69</f>
        <v>0</v>
      </c>
      <c r="K68" s="62">
        <f t="shared" si="18"/>
        <v>0</v>
      </c>
    </row>
    <row r="69" spans="1:11" ht="31.5">
      <c r="A69" s="93" t="s">
        <v>95</v>
      </c>
      <c r="B69" s="127" t="s">
        <v>25</v>
      </c>
      <c r="C69" s="127" t="s">
        <v>27</v>
      </c>
      <c r="D69" s="127" t="s">
        <v>45</v>
      </c>
      <c r="E69" s="8" t="s">
        <v>20</v>
      </c>
      <c r="F69" s="8" t="s">
        <v>33</v>
      </c>
      <c r="G69" s="8" t="s">
        <v>43</v>
      </c>
      <c r="H69" s="86" t="s">
        <v>97</v>
      </c>
      <c r="I69" s="62">
        <f>I70</f>
        <v>0.30399999999999999</v>
      </c>
      <c r="J69" s="62">
        <f t="shared" si="18"/>
        <v>0</v>
      </c>
      <c r="K69" s="62">
        <f t="shared" si="18"/>
        <v>0</v>
      </c>
    </row>
    <row r="70" spans="1:11" ht="31.5">
      <c r="A70" s="93" t="s">
        <v>96</v>
      </c>
      <c r="B70" s="127" t="s">
        <v>25</v>
      </c>
      <c r="C70" s="127" t="s">
        <v>27</v>
      </c>
      <c r="D70" s="127" t="s">
        <v>45</v>
      </c>
      <c r="E70" s="8" t="s">
        <v>20</v>
      </c>
      <c r="F70" s="8" t="s">
        <v>33</v>
      </c>
      <c r="G70" s="8" t="s">
        <v>43</v>
      </c>
      <c r="H70" s="86" t="s">
        <v>98</v>
      </c>
      <c r="I70" s="62">
        <f>'Прил 2'!J71</f>
        <v>0.30399999999999999</v>
      </c>
      <c r="J70" s="62">
        <f>'Прил 2'!K71</f>
        <v>0</v>
      </c>
      <c r="K70" s="62">
        <f>'Прил 2'!L71</f>
        <v>0</v>
      </c>
    </row>
    <row r="71" spans="1:11">
      <c r="A71" s="93" t="s">
        <v>197</v>
      </c>
      <c r="B71" s="127" t="s">
        <v>25</v>
      </c>
      <c r="C71" s="127" t="s">
        <v>27</v>
      </c>
      <c r="D71" s="127" t="s">
        <v>45</v>
      </c>
      <c r="E71" s="8" t="s">
        <v>20</v>
      </c>
      <c r="F71" s="8" t="s">
        <v>33</v>
      </c>
      <c r="G71" s="8" t="s">
        <v>198</v>
      </c>
      <c r="H71" s="86"/>
      <c r="I71" s="62">
        <f>I72</f>
        <v>100</v>
      </c>
      <c r="J71" s="62">
        <f t="shared" si="17"/>
        <v>0</v>
      </c>
      <c r="K71" s="62">
        <f t="shared" si="17"/>
        <v>0</v>
      </c>
    </row>
    <row r="72" spans="1:11" ht="31.5">
      <c r="A72" s="93" t="s">
        <v>95</v>
      </c>
      <c r="B72" s="127" t="s">
        <v>25</v>
      </c>
      <c r="C72" s="127" t="s">
        <v>27</v>
      </c>
      <c r="D72" s="127" t="s">
        <v>45</v>
      </c>
      <c r="E72" s="8" t="s">
        <v>20</v>
      </c>
      <c r="F72" s="8" t="s">
        <v>33</v>
      </c>
      <c r="G72" s="8" t="s">
        <v>198</v>
      </c>
      <c r="H72" s="86" t="s">
        <v>97</v>
      </c>
      <c r="I72" s="62">
        <f>I73</f>
        <v>100</v>
      </c>
      <c r="J72" s="62">
        <f t="shared" si="17"/>
        <v>0</v>
      </c>
      <c r="K72" s="62">
        <f t="shared" si="17"/>
        <v>0</v>
      </c>
    </row>
    <row r="73" spans="1:11" ht="31.5">
      <c r="A73" s="93" t="s">
        <v>96</v>
      </c>
      <c r="B73" s="127" t="s">
        <v>25</v>
      </c>
      <c r="C73" s="127" t="s">
        <v>27</v>
      </c>
      <c r="D73" s="127" t="s">
        <v>45</v>
      </c>
      <c r="E73" s="8" t="s">
        <v>20</v>
      </c>
      <c r="F73" s="8" t="s">
        <v>33</v>
      </c>
      <c r="G73" s="8" t="s">
        <v>198</v>
      </c>
      <c r="H73" s="86" t="s">
        <v>98</v>
      </c>
      <c r="I73" s="62">
        <f>'Прил 2'!J74</f>
        <v>100</v>
      </c>
      <c r="J73" s="62">
        <f>'Прил 2'!K74</f>
        <v>0</v>
      </c>
      <c r="K73" s="62">
        <f>'Прил 2'!L74</f>
        <v>0</v>
      </c>
    </row>
    <row r="74" spans="1:11">
      <c r="A74" s="93" t="s">
        <v>245</v>
      </c>
      <c r="B74" s="127" t="s">
        <v>25</v>
      </c>
      <c r="C74" s="127" t="s">
        <v>27</v>
      </c>
      <c r="D74" s="127" t="s">
        <v>45</v>
      </c>
      <c r="E74" s="8" t="s">
        <v>20</v>
      </c>
      <c r="F74" s="8" t="s">
        <v>33</v>
      </c>
      <c r="G74" s="8" t="s">
        <v>246</v>
      </c>
      <c r="H74" s="86"/>
      <c r="I74" s="62">
        <f>I75</f>
        <v>30.065999999999999</v>
      </c>
      <c r="J74" s="62">
        <f t="shared" ref="J74:K75" si="19">J75</f>
        <v>0</v>
      </c>
      <c r="K74" s="62">
        <f t="shared" si="19"/>
        <v>0</v>
      </c>
    </row>
    <row r="75" spans="1:11" ht="31.5">
      <c r="A75" s="93" t="s">
        <v>95</v>
      </c>
      <c r="B75" s="127" t="s">
        <v>25</v>
      </c>
      <c r="C75" s="127" t="s">
        <v>27</v>
      </c>
      <c r="D75" s="127" t="s">
        <v>45</v>
      </c>
      <c r="E75" s="8" t="s">
        <v>20</v>
      </c>
      <c r="F75" s="8" t="s">
        <v>33</v>
      </c>
      <c r="G75" s="8" t="s">
        <v>246</v>
      </c>
      <c r="H75" s="86" t="s">
        <v>97</v>
      </c>
      <c r="I75" s="62">
        <f>I76</f>
        <v>30.065999999999999</v>
      </c>
      <c r="J75" s="62">
        <f t="shared" si="19"/>
        <v>0</v>
      </c>
      <c r="K75" s="62">
        <f t="shared" si="19"/>
        <v>0</v>
      </c>
    </row>
    <row r="76" spans="1:11" ht="31.5">
      <c r="A76" s="93" t="s">
        <v>96</v>
      </c>
      <c r="B76" s="127" t="s">
        <v>25</v>
      </c>
      <c r="C76" s="127" t="s">
        <v>27</v>
      </c>
      <c r="D76" s="127" t="s">
        <v>45</v>
      </c>
      <c r="E76" s="8" t="s">
        <v>20</v>
      </c>
      <c r="F76" s="8" t="s">
        <v>33</v>
      </c>
      <c r="G76" s="8" t="s">
        <v>246</v>
      </c>
      <c r="H76" s="86" t="s">
        <v>98</v>
      </c>
      <c r="I76" s="62">
        <f>'Прил 2'!J77</f>
        <v>30.065999999999999</v>
      </c>
      <c r="J76" s="62">
        <f>'Прил 2'!K77</f>
        <v>0</v>
      </c>
      <c r="K76" s="62">
        <f>'Прил 2'!L77</f>
        <v>0</v>
      </c>
    </row>
    <row r="77" spans="1:11" ht="31.5">
      <c r="A77" s="137" t="s">
        <v>219</v>
      </c>
      <c r="B77" s="148" t="s">
        <v>25</v>
      </c>
      <c r="C77" s="148" t="s">
        <v>203</v>
      </c>
      <c r="D77" s="127"/>
      <c r="E77" s="8"/>
      <c r="F77" s="8"/>
      <c r="G77" s="8"/>
      <c r="H77" s="86"/>
      <c r="I77" s="133">
        <f>I78</f>
        <v>0.5</v>
      </c>
      <c r="J77" s="133">
        <f t="shared" ref="J77:K80" si="20">J78</f>
        <v>0.5</v>
      </c>
      <c r="K77" s="133">
        <f t="shared" si="20"/>
        <v>0</v>
      </c>
    </row>
    <row r="78" spans="1:11" ht="47.25">
      <c r="A78" s="93" t="s">
        <v>220</v>
      </c>
      <c r="B78" s="127" t="s">
        <v>25</v>
      </c>
      <c r="C78" s="127" t="s">
        <v>203</v>
      </c>
      <c r="D78" s="8" t="s">
        <v>221</v>
      </c>
      <c r="E78" s="8"/>
      <c r="F78" s="8"/>
      <c r="G78" s="8"/>
      <c r="H78" s="86"/>
      <c r="I78" s="62">
        <f>I79</f>
        <v>0.5</v>
      </c>
      <c r="J78" s="62">
        <f t="shared" si="20"/>
        <v>0.5</v>
      </c>
      <c r="K78" s="62">
        <f t="shared" si="20"/>
        <v>0</v>
      </c>
    </row>
    <row r="79" spans="1:11" ht="31.5">
      <c r="A79" s="93" t="s">
        <v>222</v>
      </c>
      <c r="B79" s="127" t="s">
        <v>25</v>
      </c>
      <c r="C79" s="127" t="s">
        <v>203</v>
      </c>
      <c r="D79" s="8" t="s">
        <v>221</v>
      </c>
      <c r="E79" s="8" t="s">
        <v>31</v>
      </c>
      <c r="F79" s="8" t="s">
        <v>33</v>
      </c>
      <c r="G79" s="8" t="s">
        <v>223</v>
      </c>
      <c r="H79" s="86"/>
      <c r="I79" s="62">
        <f>I80</f>
        <v>0.5</v>
      </c>
      <c r="J79" s="62">
        <f t="shared" si="20"/>
        <v>0.5</v>
      </c>
      <c r="K79" s="62">
        <f t="shared" si="20"/>
        <v>0</v>
      </c>
    </row>
    <row r="80" spans="1:11" ht="31.5">
      <c r="A80" s="93" t="s">
        <v>95</v>
      </c>
      <c r="B80" s="127" t="s">
        <v>25</v>
      </c>
      <c r="C80" s="127" t="s">
        <v>203</v>
      </c>
      <c r="D80" s="8" t="s">
        <v>221</v>
      </c>
      <c r="E80" s="8" t="s">
        <v>31</v>
      </c>
      <c r="F80" s="8" t="s">
        <v>33</v>
      </c>
      <c r="G80" s="8" t="s">
        <v>223</v>
      </c>
      <c r="H80" s="86" t="s">
        <v>97</v>
      </c>
      <c r="I80" s="62">
        <f>I81</f>
        <v>0.5</v>
      </c>
      <c r="J80" s="62">
        <f t="shared" si="20"/>
        <v>0.5</v>
      </c>
      <c r="K80" s="62">
        <f t="shared" si="20"/>
        <v>0</v>
      </c>
    </row>
    <row r="81" spans="1:12" ht="31.5">
      <c r="A81" s="93" t="s">
        <v>96</v>
      </c>
      <c r="B81" s="127" t="s">
        <v>25</v>
      </c>
      <c r="C81" s="127" t="s">
        <v>203</v>
      </c>
      <c r="D81" s="8" t="s">
        <v>221</v>
      </c>
      <c r="E81" s="8" t="s">
        <v>31</v>
      </c>
      <c r="F81" s="8" t="s">
        <v>33</v>
      </c>
      <c r="G81" s="8" t="s">
        <v>223</v>
      </c>
      <c r="H81" s="86" t="s">
        <v>98</v>
      </c>
      <c r="I81" s="62">
        <f>'Прил 2'!J82</f>
        <v>0.5</v>
      </c>
      <c r="J81" s="62">
        <f>'Прил 2'!K82</f>
        <v>0.5</v>
      </c>
      <c r="K81" s="62">
        <f>'Прил 2'!L82</f>
        <v>0</v>
      </c>
    </row>
    <row r="82" spans="1:12">
      <c r="A82" s="141" t="s">
        <v>50</v>
      </c>
      <c r="B82" s="148" t="s">
        <v>14</v>
      </c>
      <c r="C82" s="148"/>
      <c r="D82" s="136"/>
      <c r="E82" s="136"/>
      <c r="F82" s="136"/>
      <c r="G82" s="136"/>
      <c r="H82" s="136"/>
      <c r="I82" s="133">
        <f>I83+I92</f>
        <v>1009.9401300000001</v>
      </c>
      <c r="J82" s="133">
        <f t="shared" ref="J82:K82" si="21">J83+J92</f>
        <v>707.40000000000009</v>
      </c>
      <c r="K82" s="133">
        <f t="shared" si="21"/>
        <v>728.7</v>
      </c>
    </row>
    <row r="83" spans="1:12">
      <c r="A83" s="141" t="s">
        <v>51</v>
      </c>
      <c r="B83" s="136" t="s">
        <v>14</v>
      </c>
      <c r="C83" s="136" t="s">
        <v>26</v>
      </c>
      <c r="D83" s="153"/>
      <c r="E83" s="153"/>
      <c r="F83" s="153"/>
      <c r="G83" s="153"/>
      <c r="H83" s="136"/>
      <c r="I83" s="133">
        <f>I84+I88</f>
        <v>762.26853000000006</v>
      </c>
      <c r="J83" s="133">
        <f t="shared" ref="J83:K83" si="22">J84+J88</f>
        <v>707.40000000000009</v>
      </c>
      <c r="K83" s="133">
        <f t="shared" si="22"/>
        <v>728.7</v>
      </c>
    </row>
    <row r="84" spans="1:12" ht="47.25">
      <c r="A84" s="92" t="s">
        <v>162</v>
      </c>
      <c r="B84" s="87" t="s">
        <v>14</v>
      </c>
      <c r="C84" s="87" t="s">
        <v>26</v>
      </c>
      <c r="D84" s="87" t="s">
        <v>28</v>
      </c>
      <c r="E84" s="87"/>
      <c r="F84" s="87"/>
      <c r="G84" s="87"/>
      <c r="H84" s="8"/>
      <c r="I84" s="62">
        <f>I85</f>
        <v>691.58852999999999</v>
      </c>
      <c r="J84" s="62">
        <f t="shared" ref="J84:K84" si="23">J85</f>
        <v>682.44</v>
      </c>
      <c r="K84" s="62">
        <f t="shared" si="23"/>
        <v>728.7</v>
      </c>
      <c r="L84" s="173"/>
    </row>
    <row r="85" spans="1:12" ht="183.75" customHeight="1">
      <c r="A85" s="246" t="s">
        <v>225</v>
      </c>
      <c r="B85" s="87" t="s">
        <v>14</v>
      </c>
      <c r="C85" s="87" t="s">
        <v>26</v>
      </c>
      <c r="D85" s="87" t="s">
        <v>28</v>
      </c>
      <c r="E85" s="87" t="s">
        <v>31</v>
      </c>
      <c r="F85" s="87" t="s">
        <v>13</v>
      </c>
      <c r="G85" s="87" t="s">
        <v>52</v>
      </c>
      <c r="H85" s="8"/>
      <c r="I85" s="62">
        <f t="shared" ref="I85:K86" si="24">I86</f>
        <v>691.58852999999999</v>
      </c>
      <c r="J85" s="62">
        <f t="shared" si="24"/>
        <v>682.44</v>
      </c>
      <c r="K85" s="62">
        <f t="shared" si="24"/>
        <v>728.7</v>
      </c>
      <c r="L85" s="173"/>
    </row>
    <row r="86" spans="1:12" ht="31.5">
      <c r="A86" s="93" t="s">
        <v>95</v>
      </c>
      <c r="B86" s="87" t="s">
        <v>14</v>
      </c>
      <c r="C86" s="87" t="s">
        <v>26</v>
      </c>
      <c r="D86" s="87" t="s">
        <v>28</v>
      </c>
      <c r="E86" s="87" t="s">
        <v>31</v>
      </c>
      <c r="F86" s="87" t="s">
        <v>13</v>
      </c>
      <c r="G86" s="87" t="s">
        <v>52</v>
      </c>
      <c r="H86" s="8" t="s">
        <v>97</v>
      </c>
      <c r="I86" s="62">
        <f t="shared" si="24"/>
        <v>691.58852999999999</v>
      </c>
      <c r="J86" s="62">
        <f t="shared" si="24"/>
        <v>682.44</v>
      </c>
      <c r="K86" s="62">
        <f t="shared" si="24"/>
        <v>728.7</v>
      </c>
    </row>
    <row r="87" spans="1:12" ht="31.5">
      <c r="A87" s="93" t="s">
        <v>96</v>
      </c>
      <c r="B87" s="87" t="s">
        <v>14</v>
      </c>
      <c r="C87" s="87" t="s">
        <v>26</v>
      </c>
      <c r="D87" s="87" t="s">
        <v>28</v>
      </c>
      <c r="E87" s="87" t="s">
        <v>31</v>
      </c>
      <c r="F87" s="87" t="s">
        <v>13</v>
      </c>
      <c r="G87" s="87" t="s">
        <v>52</v>
      </c>
      <c r="H87" s="8" t="s">
        <v>98</v>
      </c>
      <c r="I87" s="62">
        <f>'Прил 2'!J88</f>
        <v>691.58852999999999</v>
      </c>
      <c r="J87" s="62">
        <f>'Прил 2'!K88</f>
        <v>682.44</v>
      </c>
      <c r="K87" s="62">
        <f>'Прил 2'!L88</f>
        <v>728.7</v>
      </c>
    </row>
    <row r="88" spans="1:12" ht="78.75">
      <c r="A88" s="109" t="s">
        <v>204</v>
      </c>
      <c r="B88" s="8" t="s">
        <v>14</v>
      </c>
      <c r="C88" s="8" t="s">
        <v>26</v>
      </c>
      <c r="D88" s="8" t="s">
        <v>203</v>
      </c>
      <c r="E88" s="8"/>
      <c r="F88" s="8"/>
      <c r="G88" s="8"/>
      <c r="H88" s="8"/>
      <c r="I88" s="62">
        <f>I90</f>
        <v>70.680000000000007</v>
      </c>
      <c r="J88" s="62">
        <f t="shared" ref="J88:K88" si="25">J90</f>
        <v>24.96</v>
      </c>
      <c r="K88" s="62">
        <f t="shared" si="25"/>
        <v>0</v>
      </c>
    </row>
    <row r="89" spans="1:12" ht="189">
      <c r="A89" s="246" t="s">
        <v>225</v>
      </c>
      <c r="B89" s="87" t="s">
        <v>14</v>
      </c>
      <c r="C89" s="87" t="s">
        <v>26</v>
      </c>
      <c r="D89" s="87" t="s">
        <v>203</v>
      </c>
      <c r="E89" s="87" t="s">
        <v>31</v>
      </c>
      <c r="F89" s="87" t="s">
        <v>13</v>
      </c>
      <c r="G89" s="87" t="s">
        <v>52</v>
      </c>
      <c r="H89" s="8"/>
      <c r="I89" s="62"/>
      <c r="J89" s="62"/>
      <c r="K89" s="62"/>
    </row>
    <row r="90" spans="1:12" ht="31.5">
      <c r="A90" s="93" t="s">
        <v>95</v>
      </c>
      <c r="B90" s="87" t="s">
        <v>14</v>
      </c>
      <c r="C90" s="87" t="s">
        <v>26</v>
      </c>
      <c r="D90" s="87" t="s">
        <v>203</v>
      </c>
      <c r="E90" s="87" t="s">
        <v>31</v>
      </c>
      <c r="F90" s="87" t="s">
        <v>13</v>
      </c>
      <c r="G90" s="87" t="s">
        <v>52</v>
      </c>
      <c r="H90" s="8" t="s">
        <v>97</v>
      </c>
      <c r="I90" s="62">
        <f>I91</f>
        <v>70.680000000000007</v>
      </c>
      <c r="J90" s="62">
        <f t="shared" ref="J90:K90" si="26">J91</f>
        <v>24.96</v>
      </c>
      <c r="K90" s="62">
        <f t="shared" si="26"/>
        <v>0</v>
      </c>
    </row>
    <row r="91" spans="1:12" ht="31.5">
      <c r="A91" s="93" t="s">
        <v>96</v>
      </c>
      <c r="B91" s="87" t="s">
        <v>14</v>
      </c>
      <c r="C91" s="87" t="s">
        <v>26</v>
      </c>
      <c r="D91" s="87" t="s">
        <v>203</v>
      </c>
      <c r="E91" s="87" t="s">
        <v>31</v>
      </c>
      <c r="F91" s="87" t="s">
        <v>13</v>
      </c>
      <c r="G91" s="87" t="s">
        <v>52</v>
      </c>
      <c r="H91" s="8" t="s">
        <v>98</v>
      </c>
      <c r="I91" s="62">
        <f>'Прил 2'!J92</f>
        <v>70.680000000000007</v>
      </c>
      <c r="J91" s="62">
        <f>'Прил 2'!K92</f>
        <v>24.96</v>
      </c>
      <c r="K91" s="62">
        <f>'Прил 2'!L92</f>
        <v>0</v>
      </c>
    </row>
    <row r="92" spans="1:12">
      <c r="A92" s="261" t="s">
        <v>236</v>
      </c>
      <c r="B92" s="107" t="s">
        <v>14</v>
      </c>
      <c r="C92" s="107" t="s">
        <v>134</v>
      </c>
      <c r="D92" s="107"/>
      <c r="E92" s="107"/>
      <c r="F92" s="107"/>
      <c r="G92" s="107"/>
      <c r="H92" s="136"/>
      <c r="I92" s="133">
        <f>I93</f>
        <v>247.67160000000001</v>
      </c>
      <c r="J92" s="133">
        <f t="shared" ref="J92:K95" si="27">J93</f>
        <v>0</v>
      </c>
      <c r="K92" s="133">
        <f t="shared" si="27"/>
        <v>0</v>
      </c>
    </row>
    <row r="93" spans="1:12" ht="63">
      <c r="A93" s="262" t="s">
        <v>239</v>
      </c>
      <c r="B93" s="87" t="s">
        <v>14</v>
      </c>
      <c r="C93" s="87" t="s">
        <v>134</v>
      </c>
      <c r="D93" s="87" t="s">
        <v>237</v>
      </c>
      <c r="E93" s="87"/>
      <c r="F93" s="87"/>
      <c r="G93" s="87"/>
      <c r="H93" s="8"/>
      <c r="I93" s="62">
        <f>I94</f>
        <v>247.67160000000001</v>
      </c>
      <c r="J93" s="62">
        <f t="shared" si="27"/>
        <v>0</v>
      </c>
      <c r="K93" s="62">
        <f t="shared" si="27"/>
        <v>0</v>
      </c>
    </row>
    <row r="94" spans="1:12">
      <c r="A94" s="92" t="s">
        <v>240</v>
      </c>
      <c r="B94" s="87" t="s">
        <v>14</v>
      </c>
      <c r="C94" s="87" t="s">
        <v>134</v>
      </c>
      <c r="D94" s="87" t="s">
        <v>237</v>
      </c>
      <c r="E94" s="87" t="s">
        <v>31</v>
      </c>
      <c r="F94" s="87" t="s">
        <v>13</v>
      </c>
      <c r="G94" s="87" t="s">
        <v>238</v>
      </c>
      <c r="H94" s="8"/>
      <c r="I94" s="62">
        <f>I95</f>
        <v>247.67160000000001</v>
      </c>
      <c r="J94" s="62">
        <f t="shared" si="27"/>
        <v>0</v>
      </c>
      <c r="K94" s="62">
        <f t="shared" si="27"/>
        <v>0</v>
      </c>
    </row>
    <row r="95" spans="1:12" ht="31.5">
      <c r="A95" s="93" t="s">
        <v>95</v>
      </c>
      <c r="B95" s="87" t="s">
        <v>14</v>
      </c>
      <c r="C95" s="87" t="s">
        <v>134</v>
      </c>
      <c r="D95" s="87" t="s">
        <v>237</v>
      </c>
      <c r="E95" s="87" t="s">
        <v>31</v>
      </c>
      <c r="F95" s="87" t="s">
        <v>13</v>
      </c>
      <c r="G95" s="87" t="s">
        <v>238</v>
      </c>
      <c r="H95" s="8" t="s">
        <v>97</v>
      </c>
      <c r="I95" s="62">
        <f>I96</f>
        <v>247.67160000000001</v>
      </c>
      <c r="J95" s="62">
        <f t="shared" si="27"/>
        <v>0</v>
      </c>
      <c r="K95" s="62">
        <f t="shared" si="27"/>
        <v>0</v>
      </c>
    </row>
    <row r="96" spans="1:12" ht="31.5">
      <c r="A96" s="93" t="s">
        <v>96</v>
      </c>
      <c r="B96" s="87" t="s">
        <v>14</v>
      </c>
      <c r="C96" s="87" t="s">
        <v>134</v>
      </c>
      <c r="D96" s="87" t="s">
        <v>237</v>
      </c>
      <c r="E96" s="87" t="s">
        <v>31</v>
      </c>
      <c r="F96" s="87" t="s">
        <v>13</v>
      </c>
      <c r="G96" s="87" t="s">
        <v>238</v>
      </c>
      <c r="H96" s="8" t="s">
        <v>98</v>
      </c>
      <c r="I96" s="62">
        <f>'Прил 2'!J97</f>
        <v>247.67160000000001</v>
      </c>
      <c r="J96" s="62">
        <f>'Прил 2'!K97</f>
        <v>0</v>
      </c>
      <c r="K96" s="62">
        <f>'Прил 2'!L97</f>
        <v>0</v>
      </c>
    </row>
    <row r="97" spans="1:11">
      <c r="A97" s="141" t="s">
        <v>17</v>
      </c>
      <c r="B97" s="136" t="s">
        <v>16</v>
      </c>
      <c r="C97" s="136"/>
      <c r="D97" s="136"/>
      <c r="E97" s="136"/>
      <c r="F97" s="136"/>
      <c r="G97" s="61"/>
      <c r="H97" s="61"/>
      <c r="I97" s="133">
        <f>I98+I104</f>
        <v>158</v>
      </c>
      <c r="J97" s="133">
        <f>J98+J104</f>
        <v>45</v>
      </c>
      <c r="K97" s="133">
        <f>K98+K104</f>
        <v>65</v>
      </c>
    </row>
    <row r="98" spans="1:11">
      <c r="A98" s="141" t="s">
        <v>53</v>
      </c>
      <c r="B98" s="136" t="s">
        <v>16</v>
      </c>
      <c r="C98" s="136" t="s">
        <v>24</v>
      </c>
      <c r="D98" s="136"/>
      <c r="E98" s="136"/>
      <c r="F98" s="136"/>
      <c r="G98" s="132"/>
      <c r="H98" s="132"/>
      <c r="I98" s="133">
        <f>I99</f>
        <v>30</v>
      </c>
      <c r="J98" s="133">
        <f t="shared" ref="J98:K98" si="28">J99</f>
        <v>30</v>
      </c>
      <c r="K98" s="133">
        <f t="shared" si="28"/>
        <v>30</v>
      </c>
    </row>
    <row r="99" spans="1:11" ht="47.25">
      <c r="A99" s="111" t="s">
        <v>155</v>
      </c>
      <c r="B99" s="8" t="s">
        <v>16</v>
      </c>
      <c r="C99" s="8" t="s">
        <v>24</v>
      </c>
      <c r="D99" s="8" t="s">
        <v>45</v>
      </c>
      <c r="E99" s="136"/>
      <c r="F99" s="136"/>
      <c r="G99" s="132"/>
      <c r="H99" s="132"/>
      <c r="I99" s="62">
        <f>I100</f>
        <v>30</v>
      </c>
      <c r="J99" s="62">
        <f t="shared" ref="J99:K102" si="29">J100</f>
        <v>30</v>
      </c>
      <c r="K99" s="62">
        <f t="shared" si="29"/>
        <v>30</v>
      </c>
    </row>
    <row r="100" spans="1:11" ht="47.25">
      <c r="A100" s="111" t="s">
        <v>156</v>
      </c>
      <c r="B100" s="8" t="s">
        <v>16</v>
      </c>
      <c r="C100" s="8" t="s">
        <v>24</v>
      </c>
      <c r="D100" s="8" t="s">
        <v>45</v>
      </c>
      <c r="E100" s="8" t="s">
        <v>20</v>
      </c>
      <c r="F100" s="8"/>
      <c r="G100" s="61"/>
      <c r="H100" s="61"/>
      <c r="I100" s="62">
        <f>I101</f>
        <v>30</v>
      </c>
      <c r="J100" s="62">
        <f t="shared" si="29"/>
        <v>30</v>
      </c>
      <c r="K100" s="62">
        <f t="shared" si="29"/>
        <v>30</v>
      </c>
    </row>
    <row r="101" spans="1:11" ht="78.75">
      <c r="A101" s="109" t="s">
        <v>193</v>
      </c>
      <c r="B101" s="8" t="s">
        <v>16</v>
      </c>
      <c r="C101" s="8" t="s">
        <v>24</v>
      </c>
      <c r="D101" s="8">
        <v>89</v>
      </c>
      <c r="E101" s="8">
        <v>1</v>
      </c>
      <c r="F101" s="8" t="s">
        <v>33</v>
      </c>
      <c r="G101" s="8" t="s">
        <v>194</v>
      </c>
      <c r="H101" s="86"/>
      <c r="I101" s="62">
        <f>I102</f>
        <v>30</v>
      </c>
      <c r="J101" s="62">
        <f t="shared" si="29"/>
        <v>30</v>
      </c>
      <c r="K101" s="62">
        <f t="shared" si="29"/>
        <v>30</v>
      </c>
    </row>
    <row r="102" spans="1:11" ht="31.5">
      <c r="A102" s="93" t="s">
        <v>95</v>
      </c>
      <c r="B102" s="8" t="s">
        <v>16</v>
      </c>
      <c r="C102" s="8" t="s">
        <v>24</v>
      </c>
      <c r="D102" s="8">
        <v>89</v>
      </c>
      <c r="E102" s="8">
        <v>1</v>
      </c>
      <c r="F102" s="8" t="s">
        <v>33</v>
      </c>
      <c r="G102" s="8" t="s">
        <v>194</v>
      </c>
      <c r="H102" s="86" t="s">
        <v>97</v>
      </c>
      <c r="I102" s="62">
        <f>I103</f>
        <v>30</v>
      </c>
      <c r="J102" s="62">
        <f t="shared" si="29"/>
        <v>30</v>
      </c>
      <c r="K102" s="62">
        <f t="shared" si="29"/>
        <v>30</v>
      </c>
    </row>
    <row r="103" spans="1:11" ht="31.5">
      <c r="A103" s="93" t="s">
        <v>96</v>
      </c>
      <c r="B103" s="8" t="s">
        <v>16</v>
      </c>
      <c r="C103" s="8" t="s">
        <v>24</v>
      </c>
      <c r="D103" s="8">
        <v>89</v>
      </c>
      <c r="E103" s="8">
        <v>1</v>
      </c>
      <c r="F103" s="8" t="s">
        <v>33</v>
      </c>
      <c r="G103" s="8" t="s">
        <v>194</v>
      </c>
      <c r="H103" s="86" t="s">
        <v>98</v>
      </c>
      <c r="I103" s="62">
        <f>'Прил 2'!J104</f>
        <v>30</v>
      </c>
      <c r="J103" s="62">
        <f>'Прил 2'!K104</f>
        <v>30</v>
      </c>
      <c r="K103" s="62">
        <f>'Прил 2'!L104</f>
        <v>30</v>
      </c>
    </row>
    <row r="104" spans="1:11">
      <c r="A104" s="141" t="s">
        <v>54</v>
      </c>
      <c r="B104" s="136" t="s">
        <v>16</v>
      </c>
      <c r="C104" s="136" t="s">
        <v>25</v>
      </c>
      <c r="D104" s="136"/>
      <c r="E104" s="136"/>
      <c r="F104" s="144"/>
      <c r="G104" s="132"/>
      <c r="H104" s="132"/>
      <c r="I104" s="133">
        <f>I105</f>
        <v>128</v>
      </c>
      <c r="J104" s="133">
        <f t="shared" ref="J104:K104" si="30">J105</f>
        <v>15</v>
      </c>
      <c r="K104" s="133">
        <f t="shared" si="30"/>
        <v>35</v>
      </c>
    </row>
    <row r="105" spans="1:11" ht="47.25">
      <c r="A105" s="111" t="s">
        <v>155</v>
      </c>
      <c r="B105" s="8" t="s">
        <v>16</v>
      </c>
      <c r="C105" s="8" t="s">
        <v>25</v>
      </c>
      <c r="D105" s="8" t="s">
        <v>45</v>
      </c>
      <c r="E105" s="8"/>
      <c r="F105" s="174"/>
      <c r="G105" s="61"/>
      <c r="H105" s="61"/>
      <c r="I105" s="62">
        <f>I106</f>
        <v>128</v>
      </c>
      <c r="J105" s="62">
        <f t="shared" ref="J105:K105" si="31">J106</f>
        <v>15</v>
      </c>
      <c r="K105" s="62">
        <f t="shared" si="31"/>
        <v>35</v>
      </c>
    </row>
    <row r="106" spans="1:11" ht="47.25">
      <c r="A106" s="111" t="s">
        <v>156</v>
      </c>
      <c r="B106" s="8" t="s">
        <v>16</v>
      </c>
      <c r="C106" s="8" t="s">
        <v>25</v>
      </c>
      <c r="D106" s="8" t="s">
        <v>45</v>
      </c>
      <c r="E106" s="118">
        <v>1</v>
      </c>
      <c r="F106" s="174"/>
      <c r="G106" s="61"/>
      <c r="H106" s="61"/>
      <c r="I106" s="62">
        <f>I107+I110</f>
        <v>128</v>
      </c>
      <c r="J106" s="62">
        <f t="shared" ref="J106:K106" si="32">J107+J110</f>
        <v>15</v>
      </c>
      <c r="K106" s="62">
        <f t="shared" si="32"/>
        <v>35</v>
      </c>
    </row>
    <row r="107" spans="1:11">
      <c r="A107" s="93" t="s">
        <v>55</v>
      </c>
      <c r="B107" s="8" t="s">
        <v>16</v>
      </c>
      <c r="C107" s="8" t="s">
        <v>25</v>
      </c>
      <c r="D107" s="8" t="s">
        <v>45</v>
      </c>
      <c r="E107" s="118">
        <v>1</v>
      </c>
      <c r="F107" s="87" t="s">
        <v>33</v>
      </c>
      <c r="G107" s="118">
        <v>43010</v>
      </c>
      <c r="H107" s="61"/>
      <c r="I107" s="62">
        <f>I108</f>
        <v>78</v>
      </c>
      <c r="J107" s="62">
        <f t="shared" ref="J107:K108" si="33">J108</f>
        <v>5</v>
      </c>
      <c r="K107" s="62">
        <f t="shared" si="33"/>
        <v>25</v>
      </c>
    </row>
    <row r="108" spans="1:11" ht="31.5">
      <c r="A108" s="93" t="s">
        <v>95</v>
      </c>
      <c r="B108" s="8" t="s">
        <v>16</v>
      </c>
      <c r="C108" s="8" t="s">
        <v>25</v>
      </c>
      <c r="D108" s="8" t="s">
        <v>45</v>
      </c>
      <c r="E108" s="118">
        <v>1</v>
      </c>
      <c r="F108" s="87" t="s">
        <v>33</v>
      </c>
      <c r="G108" s="118">
        <v>43010</v>
      </c>
      <c r="H108" s="118">
        <v>200</v>
      </c>
      <c r="I108" s="62">
        <f>I109</f>
        <v>78</v>
      </c>
      <c r="J108" s="62">
        <f t="shared" si="33"/>
        <v>5</v>
      </c>
      <c r="K108" s="62">
        <f t="shared" si="33"/>
        <v>25</v>
      </c>
    </row>
    <row r="109" spans="1:11" ht="31.5">
      <c r="A109" s="93" t="s">
        <v>96</v>
      </c>
      <c r="B109" s="8" t="s">
        <v>16</v>
      </c>
      <c r="C109" s="8" t="s">
        <v>25</v>
      </c>
      <c r="D109" s="8" t="s">
        <v>45</v>
      </c>
      <c r="E109" s="118">
        <v>1</v>
      </c>
      <c r="F109" s="87" t="s">
        <v>33</v>
      </c>
      <c r="G109" s="118">
        <v>43010</v>
      </c>
      <c r="H109" s="118">
        <v>240</v>
      </c>
      <c r="I109" s="62">
        <f>'Прил 2'!J110</f>
        <v>78</v>
      </c>
      <c r="J109" s="62">
        <f>'Прил 2'!K110</f>
        <v>5</v>
      </c>
      <c r="K109" s="62">
        <f>'Прил 2'!L110</f>
        <v>25</v>
      </c>
    </row>
    <row r="110" spans="1:11">
      <c r="A110" s="93" t="s">
        <v>132</v>
      </c>
      <c r="B110" s="8" t="s">
        <v>16</v>
      </c>
      <c r="C110" s="8" t="s">
        <v>25</v>
      </c>
      <c r="D110" s="8" t="s">
        <v>45</v>
      </c>
      <c r="E110" s="118">
        <v>1</v>
      </c>
      <c r="F110" s="87" t="s">
        <v>33</v>
      </c>
      <c r="G110" s="118">
        <v>43040</v>
      </c>
      <c r="H110" s="61"/>
      <c r="I110" s="62">
        <f>I111</f>
        <v>50</v>
      </c>
      <c r="J110" s="62">
        <f t="shared" ref="J110:K111" si="34">J111</f>
        <v>10</v>
      </c>
      <c r="K110" s="62">
        <f t="shared" si="34"/>
        <v>10</v>
      </c>
    </row>
    <row r="111" spans="1:11" ht="31.5">
      <c r="A111" s="93" t="s">
        <v>95</v>
      </c>
      <c r="B111" s="8" t="s">
        <v>16</v>
      </c>
      <c r="C111" s="8" t="s">
        <v>25</v>
      </c>
      <c r="D111" s="8" t="s">
        <v>45</v>
      </c>
      <c r="E111" s="118">
        <v>1</v>
      </c>
      <c r="F111" s="87" t="s">
        <v>33</v>
      </c>
      <c r="G111" s="118">
        <v>43040</v>
      </c>
      <c r="H111" s="118">
        <v>200</v>
      </c>
      <c r="I111" s="62">
        <f>I112</f>
        <v>50</v>
      </c>
      <c r="J111" s="62">
        <f t="shared" si="34"/>
        <v>10</v>
      </c>
      <c r="K111" s="62">
        <f t="shared" si="34"/>
        <v>10</v>
      </c>
    </row>
    <row r="112" spans="1:11" ht="31.5">
      <c r="A112" s="93" t="s">
        <v>96</v>
      </c>
      <c r="B112" s="8" t="s">
        <v>16</v>
      </c>
      <c r="C112" s="8" t="s">
        <v>25</v>
      </c>
      <c r="D112" s="8" t="s">
        <v>45</v>
      </c>
      <c r="E112" s="118">
        <v>1</v>
      </c>
      <c r="F112" s="87" t="s">
        <v>33</v>
      </c>
      <c r="G112" s="118">
        <v>43040</v>
      </c>
      <c r="H112" s="118">
        <v>240</v>
      </c>
      <c r="I112" s="62">
        <f>'Прил 2'!J113</f>
        <v>50</v>
      </c>
      <c r="J112" s="62">
        <f>'Прил 2'!K113</f>
        <v>10</v>
      </c>
      <c r="K112" s="62">
        <f>'Прил 2'!L113</f>
        <v>10</v>
      </c>
    </row>
    <row r="113" spans="1:12">
      <c r="A113" s="141" t="s">
        <v>56</v>
      </c>
      <c r="B113" s="136" t="s">
        <v>27</v>
      </c>
      <c r="C113" s="136"/>
      <c r="D113" s="138"/>
      <c r="E113" s="136"/>
      <c r="F113" s="136"/>
      <c r="G113" s="136"/>
      <c r="H113" s="149"/>
      <c r="I113" s="133">
        <f t="shared" ref="I113:K118" si="35">I114</f>
        <v>300.5</v>
      </c>
      <c r="J113" s="133">
        <f t="shared" si="35"/>
        <v>272.57499999999999</v>
      </c>
      <c r="K113" s="133">
        <f t="shared" si="35"/>
        <v>239.51499999999999</v>
      </c>
    </row>
    <row r="114" spans="1:12">
      <c r="A114" s="155" t="s">
        <v>23</v>
      </c>
      <c r="B114" s="136" t="s">
        <v>27</v>
      </c>
      <c r="C114" s="136" t="s">
        <v>13</v>
      </c>
      <c r="D114" s="149"/>
      <c r="E114" s="136"/>
      <c r="F114" s="136"/>
      <c r="G114" s="136"/>
      <c r="H114" s="149"/>
      <c r="I114" s="133">
        <f>I115</f>
        <v>300.5</v>
      </c>
      <c r="J114" s="133">
        <f t="shared" si="35"/>
        <v>272.57499999999999</v>
      </c>
      <c r="K114" s="133">
        <f t="shared" si="35"/>
        <v>239.51499999999999</v>
      </c>
    </row>
    <row r="115" spans="1:12" ht="47.25">
      <c r="A115" s="111" t="s">
        <v>155</v>
      </c>
      <c r="B115" s="8" t="s">
        <v>27</v>
      </c>
      <c r="C115" s="8" t="s">
        <v>13</v>
      </c>
      <c r="D115" s="8">
        <v>89</v>
      </c>
      <c r="E115" s="8"/>
      <c r="F115" s="8"/>
      <c r="G115" s="8"/>
      <c r="H115" s="86"/>
      <c r="I115" s="62">
        <f>I116</f>
        <v>300.5</v>
      </c>
      <c r="J115" s="62">
        <f t="shared" si="35"/>
        <v>272.57499999999999</v>
      </c>
      <c r="K115" s="62">
        <f t="shared" si="35"/>
        <v>239.51499999999999</v>
      </c>
      <c r="L115" s="171"/>
    </row>
    <row r="116" spans="1:12" ht="47.25">
      <c r="A116" s="111" t="s">
        <v>156</v>
      </c>
      <c r="B116" s="8" t="s">
        <v>27</v>
      </c>
      <c r="C116" s="8" t="s">
        <v>13</v>
      </c>
      <c r="D116" s="8">
        <v>89</v>
      </c>
      <c r="E116" s="8">
        <v>1</v>
      </c>
      <c r="F116" s="8"/>
      <c r="G116" s="8"/>
      <c r="H116" s="86"/>
      <c r="I116" s="62">
        <f>I117</f>
        <v>300.5</v>
      </c>
      <c r="J116" s="62">
        <f t="shared" si="35"/>
        <v>272.57499999999999</v>
      </c>
      <c r="K116" s="62">
        <f t="shared" si="35"/>
        <v>239.51499999999999</v>
      </c>
      <c r="L116" s="171"/>
    </row>
    <row r="117" spans="1:12">
      <c r="A117" s="111" t="s">
        <v>90</v>
      </c>
      <c r="B117" s="156" t="s">
        <v>27</v>
      </c>
      <c r="C117" s="156" t="s">
        <v>13</v>
      </c>
      <c r="D117" s="115">
        <v>89</v>
      </c>
      <c r="E117" s="87">
        <v>1</v>
      </c>
      <c r="F117" s="87" t="s">
        <v>33</v>
      </c>
      <c r="G117" s="87" t="s">
        <v>58</v>
      </c>
      <c r="H117" s="115"/>
      <c r="I117" s="62">
        <f t="shared" si="35"/>
        <v>300.5</v>
      </c>
      <c r="J117" s="62">
        <f t="shared" si="35"/>
        <v>272.57499999999999</v>
      </c>
      <c r="K117" s="62">
        <f t="shared" si="35"/>
        <v>239.51499999999999</v>
      </c>
    </row>
    <row r="118" spans="1:12">
      <c r="A118" s="111" t="s">
        <v>91</v>
      </c>
      <c r="B118" s="156" t="s">
        <v>27</v>
      </c>
      <c r="C118" s="156" t="s">
        <v>13</v>
      </c>
      <c r="D118" s="115">
        <v>89</v>
      </c>
      <c r="E118" s="87">
        <v>1</v>
      </c>
      <c r="F118" s="87" t="s">
        <v>33</v>
      </c>
      <c r="G118" s="87" t="s">
        <v>58</v>
      </c>
      <c r="H118" s="115" t="s">
        <v>93</v>
      </c>
      <c r="I118" s="62">
        <f t="shared" si="35"/>
        <v>300.5</v>
      </c>
      <c r="J118" s="62">
        <f t="shared" si="35"/>
        <v>272.57499999999999</v>
      </c>
      <c r="K118" s="62">
        <f t="shared" si="35"/>
        <v>239.51499999999999</v>
      </c>
    </row>
    <row r="119" spans="1:12">
      <c r="A119" s="111" t="s">
        <v>92</v>
      </c>
      <c r="B119" s="156" t="s">
        <v>27</v>
      </c>
      <c r="C119" s="156" t="s">
        <v>13</v>
      </c>
      <c r="D119" s="115">
        <v>89</v>
      </c>
      <c r="E119" s="87">
        <v>1</v>
      </c>
      <c r="F119" s="87" t="s">
        <v>33</v>
      </c>
      <c r="G119" s="87" t="s">
        <v>58</v>
      </c>
      <c r="H119" s="115" t="s">
        <v>94</v>
      </c>
      <c r="I119" s="62">
        <f>'Прил 2'!J120</f>
        <v>300.5</v>
      </c>
      <c r="J119" s="62">
        <f>'Прил 2'!K120</f>
        <v>272.57499999999999</v>
      </c>
      <c r="K119" s="62">
        <f>'Прил 2'!L120</f>
        <v>239.51499999999999</v>
      </c>
    </row>
    <row r="120" spans="1:12">
      <c r="A120" s="137" t="s">
        <v>15</v>
      </c>
      <c r="B120" s="158" t="s">
        <v>28</v>
      </c>
      <c r="C120" s="158"/>
      <c r="D120" s="147"/>
      <c r="E120" s="107"/>
      <c r="F120" s="107"/>
      <c r="G120" s="107"/>
      <c r="H120" s="147"/>
      <c r="I120" s="133">
        <f t="shared" ref="I120:K125" si="36">I121</f>
        <v>3.3</v>
      </c>
      <c r="J120" s="133">
        <f t="shared" si="36"/>
        <v>3.3</v>
      </c>
      <c r="K120" s="133">
        <f t="shared" si="36"/>
        <v>3.3</v>
      </c>
    </row>
    <row r="121" spans="1:12" ht="31.5">
      <c r="A121" s="137" t="s">
        <v>59</v>
      </c>
      <c r="B121" s="107">
        <v>13</v>
      </c>
      <c r="C121" s="107" t="s">
        <v>13</v>
      </c>
      <c r="D121" s="145"/>
      <c r="E121" s="107"/>
      <c r="F121" s="107"/>
      <c r="G121" s="107"/>
      <c r="H121" s="147"/>
      <c r="I121" s="133">
        <f t="shared" si="36"/>
        <v>3.3</v>
      </c>
      <c r="J121" s="133">
        <f t="shared" si="36"/>
        <v>3.3</v>
      </c>
      <c r="K121" s="133">
        <f t="shared" si="36"/>
        <v>3.3</v>
      </c>
    </row>
    <row r="122" spans="1:12" ht="47.25">
      <c r="A122" s="111" t="s">
        <v>155</v>
      </c>
      <c r="B122" s="87" t="s">
        <v>28</v>
      </c>
      <c r="C122" s="87" t="s">
        <v>13</v>
      </c>
      <c r="D122" s="8">
        <v>89</v>
      </c>
      <c r="E122" s="8">
        <v>0</v>
      </c>
      <c r="F122" s="87"/>
      <c r="G122" s="87"/>
      <c r="H122" s="115"/>
      <c r="I122" s="62">
        <f t="shared" si="36"/>
        <v>3.3</v>
      </c>
      <c r="J122" s="62">
        <f t="shared" si="36"/>
        <v>3.3</v>
      </c>
      <c r="K122" s="62">
        <f t="shared" si="36"/>
        <v>3.3</v>
      </c>
    </row>
    <row r="123" spans="1:12" ht="47.25">
      <c r="A123" s="111" t="s">
        <v>156</v>
      </c>
      <c r="B123" s="87" t="s">
        <v>28</v>
      </c>
      <c r="C123" s="87" t="s">
        <v>13</v>
      </c>
      <c r="D123" s="8">
        <v>89</v>
      </c>
      <c r="E123" s="8">
        <v>1</v>
      </c>
      <c r="F123" s="87"/>
      <c r="G123" s="87"/>
      <c r="H123" s="115"/>
      <c r="I123" s="62">
        <f t="shared" si="36"/>
        <v>3.3</v>
      </c>
      <c r="J123" s="62">
        <f t="shared" si="36"/>
        <v>3.3</v>
      </c>
      <c r="K123" s="62">
        <f t="shared" si="36"/>
        <v>3.3</v>
      </c>
    </row>
    <row r="124" spans="1:12">
      <c r="A124" s="93" t="s">
        <v>60</v>
      </c>
      <c r="B124" s="87">
        <v>13</v>
      </c>
      <c r="C124" s="87" t="s">
        <v>13</v>
      </c>
      <c r="D124" s="89">
        <v>89</v>
      </c>
      <c r="E124" s="87">
        <v>1</v>
      </c>
      <c r="F124" s="87" t="s">
        <v>33</v>
      </c>
      <c r="G124" s="87">
        <v>41240</v>
      </c>
      <c r="H124" s="115"/>
      <c r="I124" s="62">
        <f t="shared" si="36"/>
        <v>3.3</v>
      </c>
      <c r="J124" s="62">
        <f t="shared" si="36"/>
        <v>3.3</v>
      </c>
      <c r="K124" s="62">
        <f t="shared" si="36"/>
        <v>3.3</v>
      </c>
    </row>
    <row r="125" spans="1:12">
      <c r="A125" s="93" t="s">
        <v>88</v>
      </c>
      <c r="B125" s="87">
        <v>13</v>
      </c>
      <c r="C125" s="87" t="s">
        <v>13</v>
      </c>
      <c r="D125" s="89">
        <v>89</v>
      </c>
      <c r="E125" s="87">
        <v>1</v>
      </c>
      <c r="F125" s="87" t="s">
        <v>33</v>
      </c>
      <c r="G125" s="87" t="s">
        <v>65</v>
      </c>
      <c r="H125" s="115" t="s">
        <v>89</v>
      </c>
      <c r="I125" s="62">
        <f t="shared" si="36"/>
        <v>3.3</v>
      </c>
      <c r="J125" s="62">
        <f t="shared" si="36"/>
        <v>3.3</v>
      </c>
      <c r="K125" s="62">
        <f t="shared" si="36"/>
        <v>3.3</v>
      </c>
    </row>
    <row r="126" spans="1:12">
      <c r="A126" s="117" t="s">
        <v>61</v>
      </c>
      <c r="B126" s="87">
        <v>13</v>
      </c>
      <c r="C126" s="87" t="s">
        <v>13</v>
      </c>
      <c r="D126" s="89">
        <v>89</v>
      </c>
      <c r="E126" s="87">
        <v>1</v>
      </c>
      <c r="F126" s="87" t="s">
        <v>33</v>
      </c>
      <c r="G126" s="87">
        <v>41240</v>
      </c>
      <c r="H126" s="115">
        <v>730</v>
      </c>
      <c r="I126" s="62">
        <f>'Прил 2'!J127</f>
        <v>3.3</v>
      </c>
      <c r="J126" s="62">
        <f>'Прил 2'!K127</f>
        <v>3.3</v>
      </c>
      <c r="K126" s="62">
        <f>'Прил 2'!L127</f>
        <v>3.3</v>
      </c>
    </row>
    <row r="127" spans="1:12">
      <c r="A127" s="117" t="s">
        <v>224</v>
      </c>
      <c r="B127" s="87" t="s">
        <v>163</v>
      </c>
      <c r="C127" s="87"/>
      <c r="D127" s="89"/>
      <c r="E127" s="87"/>
      <c r="F127" s="87"/>
      <c r="G127" s="87"/>
      <c r="H127" s="115"/>
      <c r="I127" s="62">
        <f t="shared" ref="I127:I132" si="37">I128</f>
        <v>0</v>
      </c>
      <c r="J127" s="62">
        <f t="shared" ref="J127:K131" si="38">J128</f>
        <v>27.925000000000001</v>
      </c>
      <c r="K127" s="62">
        <f t="shared" si="38"/>
        <v>60.984999999999999</v>
      </c>
    </row>
    <row r="128" spans="1:12">
      <c r="A128" s="117" t="s">
        <v>224</v>
      </c>
      <c r="B128" s="87" t="s">
        <v>163</v>
      </c>
      <c r="C128" s="87">
        <v>99</v>
      </c>
      <c r="D128" s="89"/>
      <c r="E128" s="87"/>
      <c r="F128" s="87"/>
      <c r="G128" s="87"/>
      <c r="H128" s="115"/>
      <c r="I128" s="62">
        <f t="shared" si="37"/>
        <v>0</v>
      </c>
      <c r="J128" s="62">
        <f t="shared" si="38"/>
        <v>27.925000000000001</v>
      </c>
      <c r="K128" s="62">
        <f t="shared" si="38"/>
        <v>60.984999999999999</v>
      </c>
    </row>
    <row r="129" spans="1:11" ht="47.25">
      <c r="A129" s="111" t="s">
        <v>155</v>
      </c>
      <c r="B129" s="87" t="s">
        <v>163</v>
      </c>
      <c r="C129" s="87">
        <v>99</v>
      </c>
      <c r="D129" s="87" t="s">
        <v>45</v>
      </c>
      <c r="E129" s="87" t="s">
        <v>31</v>
      </c>
      <c r="F129" s="87"/>
      <c r="G129" s="87"/>
      <c r="H129" s="115"/>
      <c r="I129" s="62">
        <f t="shared" si="37"/>
        <v>0</v>
      </c>
      <c r="J129" s="62">
        <f t="shared" si="38"/>
        <v>27.925000000000001</v>
      </c>
      <c r="K129" s="62">
        <f t="shared" si="38"/>
        <v>60.984999999999999</v>
      </c>
    </row>
    <row r="130" spans="1:11" ht="47.25">
      <c r="A130" s="111" t="s">
        <v>156</v>
      </c>
      <c r="B130" s="87" t="s">
        <v>163</v>
      </c>
      <c r="C130" s="87">
        <v>99</v>
      </c>
      <c r="D130" s="87" t="s">
        <v>45</v>
      </c>
      <c r="E130" s="87" t="s">
        <v>20</v>
      </c>
      <c r="F130" s="87"/>
      <c r="G130" s="87"/>
      <c r="H130" s="115"/>
      <c r="I130" s="62">
        <f t="shared" si="37"/>
        <v>0</v>
      </c>
      <c r="J130" s="62">
        <f t="shared" si="38"/>
        <v>27.925000000000001</v>
      </c>
      <c r="K130" s="62">
        <f t="shared" si="38"/>
        <v>60.984999999999999</v>
      </c>
    </row>
    <row r="131" spans="1:11">
      <c r="A131" s="117" t="s">
        <v>224</v>
      </c>
      <c r="B131" s="87" t="s">
        <v>163</v>
      </c>
      <c r="C131" s="87">
        <v>99</v>
      </c>
      <c r="D131" s="87" t="s">
        <v>45</v>
      </c>
      <c r="E131" s="87" t="s">
        <v>20</v>
      </c>
      <c r="F131" s="87" t="s">
        <v>33</v>
      </c>
      <c r="G131" s="87" t="s">
        <v>164</v>
      </c>
      <c r="H131" s="87"/>
      <c r="I131" s="62">
        <f t="shared" si="37"/>
        <v>0</v>
      </c>
      <c r="J131" s="62">
        <f t="shared" si="38"/>
        <v>27.925000000000001</v>
      </c>
      <c r="K131" s="62">
        <f t="shared" si="38"/>
        <v>60.984999999999999</v>
      </c>
    </row>
    <row r="132" spans="1:11">
      <c r="A132" s="117" t="s">
        <v>103</v>
      </c>
      <c r="B132" s="87" t="s">
        <v>163</v>
      </c>
      <c r="C132" s="87">
        <v>99</v>
      </c>
      <c r="D132" s="87" t="s">
        <v>45</v>
      </c>
      <c r="E132" s="87" t="s">
        <v>20</v>
      </c>
      <c r="F132" s="87" t="s">
        <v>33</v>
      </c>
      <c r="G132" s="87" t="s">
        <v>164</v>
      </c>
      <c r="H132" s="87" t="s">
        <v>104</v>
      </c>
      <c r="I132" s="154">
        <f t="shared" si="37"/>
        <v>0</v>
      </c>
      <c r="J132" s="154">
        <f>J133</f>
        <v>27.925000000000001</v>
      </c>
      <c r="K132" s="154">
        <f t="shared" ref="K132" si="39">K133</f>
        <v>60.984999999999999</v>
      </c>
    </row>
    <row r="133" spans="1:11">
      <c r="A133" s="117" t="s">
        <v>44</v>
      </c>
      <c r="B133" s="87" t="s">
        <v>163</v>
      </c>
      <c r="C133" s="87" t="s">
        <v>163</v>
      </c>
      <c r="D133" s="87" t="s">
        <v>45</v>
      </c>
      <c r="E133" s="87" t="s">
        <v>20</v>
      </c>
      <c r="F133" s="87" t="s">
        <v>33</v>
      </c>
      <c r="G133" s="87" t="s">
        <v>164</v>
      </c>
      <c r="H133" s="87" t="s">
        <v>46</v>
      </c>
      <c r="I133" s="154">
        <f>'Прил 2'!J134</f>
        <v>0</v>
      </c>
      <c r="J133" s="154">
        <f>'Прил 2'!K134</f>
        <v>27.925000000000001</v>
      </c>
      <c r="K133" s="154">
        <f>'Прил 2'!L134</f>
        <v>60.984999999999999</v>
      </c>
    </row>
  </sheetData>
  <autoFilter ref="A6:K13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2">
    <cfRule type="expression" dxfId="38" priority="47" stopIfTrue="1">
      <formula>$F42=""</formula>
    </cfRule>
    <cfRule type="expression" dxfId="37" priority="48" stopIfTrue="1">
      <formula>#REF!&lt;&gt;""</formula>
    </cfRule>
    <cfRule type="expression" dxfId="36" priority="49" stopIfTrue="1">
      <formula>AND($G42="",$F42&lt;&gt;"")</formula>
    </cfRule>
  </conditionalFormatting>
  <conditionalFormatting sqref="B62">
    <cfRule type="expression" dxfId="35" priority="44" stopIfTrue="1">
      <formula>$F62=""</formula>
    </cfRule>
    <cfRule type="expression" dxfId="34" priority="46" stopIfTrue="1">
      <formula>AND($G62="",$F62&lt;&gt;"")</formula>
    </cfRule>
  </conditionalFormatting>
  <conditionalFormatting sqref="A40">
    <cfRule type="expression" dxfId="33" priority="41" stopIfTrue="1">
      <formula>$F40=""</formula>
    </cfRule>
    <cfRule type="expression" dxfId="32" priority="42" stopIfTrue="1">
      <formula>#REF!&lt;&gt;""</formula>
    </cfRule>
    <cfRule type="expression" dxfId="31" priority="43" stopIfTrue="1">
      <formula>AND($G40="",$F40&lt;&gt;"")</formula>
    </cfRule>
  </conditionalFormatting>
  <conditionalFormatting sqref="A107 A110">
    <cfRule type="expression" dxfId="30" priority="35" stopIfTrue="1">
      <formula>$F107=""</formula>
    </cfRule>
    <cfRule type="expression" dxfId="29" priority="37" stopIfTrue="1">
      <formula>AND($G107="",$F107&lt;&gt;"")</formula>
    </cfRule>
  </conditionalFormatting>
  <conditionalFormatting sqref="A110">
    <cfRule type="expression" dxfId="28" priority="32" stopIfTrue="1">
      <formula>$F110=""</formula>
    </cfRule>
    <cfRule type="expression" dxfId="27" priority="34" stopIfTrue="1">
      <formula>AND($G110="",$F110&lt;&gt;"")</formula>
    </cfRule>
  </conditionalFormatting>
  <conditionalFormatting sqref="A40">
    <cfRule type="expression" dxfId="26" priority="29" stopIfTrue="1">
      <formula>$F40=""</formula>
    </cfRule>
    <cfRule type="expression" dxfId="25" priority="30" stopIfTrue="1">
      <formula>#REF!&lt;&gt;""</formula>
    </cfRule>
    <cfRule type="expression" dxfId="24" priority="31" stopIfTrue="1">
      <formula>AND($G40="",$F40&lt;&gt;"")</formula>
    </cfRule>
  </conditionalFormatting>
  <conditionalFormatting sqref="A37">
    <cfRule type="expression" dxfId="23" priority="26" stopIfTrue="1">
      <formula>$F37=""</formula>
    </cfRule>
    <cfRule type="expression" dxfId="22" priority="27" stopIfTrue="1">
      <formula>#REF!&lt;&gt;""</formula>
    </cfRule>
    <cfRule type="expression" dxfId="21" priority="28" stopIfTrue="1">
      <formula>AND($G37="",$F37&lt;&gt;"")</formula>
    </cfRule>
  </conditionalFormatting>
  <conditionalFormatting sqref="F40 E104:E105">
    <cfRule type="expression" dxfId="20" priority="24" stopIfTrue="1">
      <formula>$C40=""</formula>
    </cfRule>
    <cfRule type="expression" dxfId="19" priority="25" stopIfTrue="1">
      <formula>$D40&lt;&gt;""</formula>
    </cfRule>
  </conditionalFormatting>
  <conditionalFormatting sqref="E40">
    <cfRule type="expression" dxfId="18" priority="22" stopIfTrue="1">
      <formula>$C40=""</formula>
    </cfRule>
    <cfRule type="expression" dxfId="17" priority="23" stopIfTrue="1">
      <formula>$D40&lt;&gt;""</formula>
    </cfRule>
  </conditionalFormatting>
  <conditionalFormatting sqref="F104:F106">
    <cfRule type="expression" dxfId="16" priority="15" stopIfTrue="1">
      <formula>$C104=""</formula>
    </cfRule>
    <cfRule type="expression" dxfId="15" priority="16" stopIfTrue="1">
      <formula>$D104&lt;&gt;""</formula>
    </cfRule>
  </conditionalFormatting>
  <conditionalFormatting sqref="F104:F106">
    <cfRule type="expression" dxfId="14" priority="11" stopIfTrue="1">
      <formula>$C104=""</formula>
    </cfRule>
    <cfRule type="expression" dxfId="13" priority="12" stopIfTrue="1">
      <formula>$D104&lt;&gt;""</formula>
    </cfRule>
  </conditionalFormatting>
  <conditionalFormatting sqref="F40">
    <cfRule type="expression" dxfId="12" priority="9" stopIfTrue="1">
      <formula>$C40=""</formula>
    </cfRule>
    <cfRule type="expression" dxfId="11" priority="10" stopIfTrue="1">
      <formula>$D40&lt;&gt;""</formula>
    </cfRule>
  </conditionalFormatting>
  <conditionalFormatting sqref="E40">
    <cfRule type="expression" dxfId="10" priority="7" stopIfTrue="1">
      <formula>$C40=""</formula>
    </cfRule>
    <cfRule type="expression" dxfId="9" priority="8" stopIfTrue="1">
      <formula>$D40&lt;&gt;""</formula>
    </cfRule>
  </conditionalFormatting>
  <conditionalFormatting sqref="A46">
    <cfRule type="expression" dxfId="8" priority="4" stopIfTrue="1">
      <formula>$F46=""</formula>
    </cfRule>
    <cfRule type="expression" dxfId="7" priority="5" stopIfTrue="1">
      <formula>$H46&lt;&gt;""</formula>
    </cfRule>
    <cfRule type="expression" dxfId="6" priority="6" stopIfTrue="1">
      <formula>AND($G46="",$F46&lt;&gt;"")</formula>
    </cfRule>
  </conditionalFormatting>
  <conditionalFormatting sqref="B46">
    <cfRule type="expression" dxfId="5" priority="1" stopIfTrue="1">
      <formula>$F46=""</formula>
    </cfRule>
    <cfRule type="expression" dxfId="4" priority="2" stopIfTrue="1">
      <formula>#REF!&lt;&gt;""</formula>
    </cfRule>
    <cfRule type="expression" dxfId="3" priority="3" stopIfTrue="1">
      <formula>AND($G46="",$F46&lt;&gt;"")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B62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 A110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75"/>
  <sheetViews>
    <sheetView view="pageBreakPreview" zoomScaleNormal="100" zoomScaleSheetLayoutView="100" workbookViewId="0">
      <selection activeCell="A2" sqref="A2:L2"/>
    </sheetView>
  </sheetViews>
  <sheetFormatPr defaultColWidth="9.140625" defaultRowHeight="15"/>
  <cols>
    <col min="1" max="1" width="54.85546875" style="83" customWidth="1"/>
    <col min="2" max="8" width="9.140625" style="41"/>
    <col min="9" max="9" width="9.140625" style="41" customWidth="1"/>
    <col min="10" max="10" width="13.7109375" style="41" customWidth="1"/>
    <col min="11" max="11" width="11.7109375" style="41" customWidth="1"/>
    <col min="12" max="12" width="14" style="41" customWidth="1"/>
    <col min="13" max="53" width="9.140625" style="1"/>
    <col min="54" max="16384" width="9.140625" style="41"/>
  </cols>
  <sheetData>
    <row r="1" spans="1:53" ht="130.5" customHeight="1">
      <c r="A1" s="94"/>
      <c r="B1" s="95"/>
      <c r="C1" s="96"/>
      <c r="D1" s="96"/>
      <c r="E1" s="96"/>
      <c r="F1" s="96"/>
      <c r="G1" s="96"/>
      <c r="H1" s="96"/>
      <c r="I1" s="212"/>
      <c r="J1" s="271" t="s">
        <v>230</v>
      </c>
      <c r="K1" s="271"/>
      <c r="L1" s="271"/>
    </row>
    <row r="2" spans="1:53" ht="96" customHeight="1">
      <c r="A2" s="285" t="s">
        <v>247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3"/>
      <c r="N2" s="283"/>
      <c r="O2" s="283"/>
      <c r="P2" s="283"/>
      <c r="Q2" s="283"/>
      <c r="R2" s="283"/>
      <c r="S2" s="283"/>
      <c r="T2" s="283"/>
    </row>
    <row r="3" spans="1:53" ht="15.75">
      <c r="A3" s="284"/>
      <c r="B3" s="284"/>
      <c r="C3" s="284"/>
      <c r="D3" s="284"/>
      <c r="E3" s="284"/>
      <c r="F3" s="284"/>
      <c r="G3" s="284"/>
      <c r="H3" s="284"/>
      <c r="I3" s="284"/>
      <c r="J3" s="284"/>
      <c r="K3" s="57"/>
      <c r="L3" s="124" t="s">
        <v>181</v>
      </c>
    </row>
    <row r="4" spans="1:53" ht="15.75">
      <c r="A4" s="279" t="s">
        <v>9</v>
      </c>
      <c r="B4" s="279" t="s">
        <v>178</v>
      </c>
      <c r="C4" s="279"/>
      <c r="D4" s="279"/>
      <c r="E4" s="279"/>
      <c r="F4" s="279" t="s">
        <v>11</v>
      </c>
      <c r="G4" s="279" t="s">
        <v>10</v>
      </c>
      <c r="H4" s="279" t="s">
        <v>177</v>
      </c>
      <c r="I4" s="279" t="s">
        <v>18</v>
      </c>
      <c r="J4" s="279" t="s">
        <v>62</v>
      </c>
      <c r="K4" s="279"/>
      <c r="L4" s="279"/>
    </row>
    <row r="5" spans="1:53" ht="19.899999999999999" customHeight="1">
      <c r="A5" s="279" t="s">
        <v>180</v>
      </c>
      <c r="B5" s="279" t="s">
        <v>180</v>
      </c>
      <c r="C5" s="279"/>
      <c r="D5" s="279"/>
      <c r="E5" s="279"/>
      <c r="F5" s="279" t="s">
        <v>180</v>
      </c>
      <c r="G5" s="279" t="s">
        <v>180</v>
      </c>
      <c r="H5" s="279" t="s">
        <v>180</v>
      </c>
      <c r="I5" s="279" t="s">
        <v>180</v>
      </c>
      <c r="J5" s="242" t="s">
        <v>175</v>
      </c>
      <c r="K5" s="242" t="s">
        <v>186</v>
      </c>
      <c r="L5" s="242" t="s">
        <v>206</v>
      </c>
    </row>
    <row r="6" spans="1:53" s="63" customFormat="1" ht="15.75">
      <c r="A6" s="98">
        <v>1</v>
      </c>
      <c r="B6" s="99">
        <v>2</v>
      </c>
      <c r="C6" s="99">
        <v>3</v>
      </c>
      <c r="D6" s="99">
        <v>4</v>
      </c>
      <c r="E6" s="100">
        <v>5</v>
      </c>
      <c r="F6" s="99">
        <v>6</v>
      </c>
      <c r="G6" s="101">
        <v>7</v>
      </c>
      <c r="H6" s="99">
        <v>8</v>
      </c>
      <c r="I6" s="99">
        <v>9</v>
      </c>
      <c r="J6" s="102" t="s">
        <v>27</v>
      </c>
      <c r="K6" s="102" t="s">
        <v>42</v>
      </c>
      <c r="L6" s="103" t="s">
        <v>134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65" customFormat="1" ht="19.899999999999999" customHeight="1">
      <c r="A7" s="104" t="s">
        <v>19</v>
      </c>
      <c r="B7" s="105"/>
      <c r="C7" s="105"/>
      <c r="D7" s="105"/>
      <c r="E7" s="106"/>
      <c r="F7" s="107"/>
      <c r="G7" s="108"/>
      <c r="H7" s="105"/>
      <c r="I7" s="105"/>
      <c r="J7" s="210">
        <f>J50+J97+J15+J22+J8+J29+J36+J43</f>
        <v>3493.6061300000001</v>
      </c>
      <c r="K7" s="210">
        <f>K50+K97+K15+K22+K8+K29+K36</f>
        <v>1999.4</v>
      </c>
      <c r="L7" s="210">
        <f>L50+L97+L15+L22+L8+L29+L36</f>
        <v>2138.1000000000004</v>
      </c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</row>
    <row r="8" spans="1:53" s="65" customFormat="1" ht="67.5" customHeight="1">
      <c r="A8" s="93" t="s">
        <v>199</v>
      </c>
      <c r="B8" s="8" t="s">
        <v>196</v>
      </c>
      <c r="C8" s="8"/>
      <c r="D8" s="8"/>
      <c r="E8" s="8"/>
      <c r="F8" s="8"/>
      <c r="G8" s="107"/>
      <c r="H8" s="107"/>
      <c r="I8" s="105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</row>
    <row r="9" spans="1:53" s="65" customFormat="1" ht="23.25" customHeight="1">
      <c r="A9" s="93" t="s">
        <v>197</v>
      </c>
      <c r="B9" s="8" t="s">
        <v>196</v>
      </c>
      <c r="C9" s="8" t="s">
        <v>31</v>
      </c>
      <c r="D9" s="8" t="s">
        <v>33</v>
      </c>
      <c r="E9" s="8" t="s">
        <v>198</v>
      </c>
      <c r="F9" s="8"/>
      <c r="G9" s="107"/>
      <c r="H9" s="107"/>
      <c r="I9" s="105"/>
      <c r="J9" s="238">
        <f t="shared" si="0"/>
        <v>0.5</v>
      </c>
      <c r="K9" s="238">
        <f t="shared" si="1"/>
        <v>0.5</v>
      </c>
      <c r="L9" s="238">
        <f t="shared" si="1"/>
        <v>0</v>
      </c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</row>
    <row r="10" spans="1:53" s="65" customFormat="1" ht="34.5" customHeight="1">
      <c r="A10" s="93" t="s">
        <v>95</v>
      </c>
      <c r="B10" s="8" t="s">
        <v>196</v>
      </c>
      <c r="C10" s="8" t="s">
        <v>31</v>
      </c>
      <c r="D10" s="8" t="s">
        <v>33</v>
      </c>
      <c r="E10" s="8" t="s">
        <v>198</v>
      </c>
      <c r="F10" s="8" t="s">
        <v>97</v>
      </c>
      <c r="G10" s="107"/>
      <c r="H10" s="107"/>
      <c r="I10" s="105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</row>
    <row r="11" spans="1:53" s="65" customFormat="1" ht="39.75" customHeight="1">
      <c r="A11" s="93" t="s">
        <v>96</v>
      </c>
      <c r="B11" s="8" t="s">
        <v>196</v>
      </c>
      <c r="C11" s="8" t="s">
        <v>31</v>
      </c>
      <c r="D11" s="8" t="s">
        <v>33</v>
      </c>
      <c r="E11" s="8" t="s">
        <v>198</v>
      </c>
      <c r="F11" s="8" t="s">
        <v>98</v>
      </c>
      <c r="G11" s="107"/>
      <c r="H11" s="107"/>
      <c r="I11" s="105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</row>
    <row r="12" spans="1:53" s="65" customFormat="1" ht="19.899999999999999" customHeight="1">
      <c r="A12" s="110" t="s">
        <v>12</v>
      </c>
      <c r="B12" s="8" t="s">
        <v>196</v>
      </c>
      <c r="C12" s="8" t="s">
        <v>31</v>
      </c>
      <c r="D12" s="8" t="s">
        <v>33</v>
      </c>
      <c r="E12" s="8" t="s">
        <v>198</v>
      </c>
      <c r="F12" s="8" t="s">
        <v>98</v>
      </c>
      <c r="G12" s="87" t="s">
        <v>13</v>
      </c>
      <c r="H12" s="107"/>
      <c r="I12" s="105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</row>
    <row r="13" spans="1:53" s="65" customFormat="1" ht="19.899999999999999" customHeight="1">
      <c r="A13" s="110" t="s">
        <v>195</v>
      </c>
      <c r="B13" s="8" t="s">
        <v>196</v>
      </c>
      <c r="C13" s="8" t="s">
        <v>31</v>
      </c>
      <c r="D13" s="8" t="s">
        <v>33</v>
      </c>
      <c r="E13" s="8" t="s">
        <v>198</v>
      </c>
      <c r="F13" s="8" t="s">
        <v>98</v>
      </c>
      <c r="G13" s="87" t="s">
        <v>13</v>
      </c>
      <c r="H13" s="87" t="s">
        <v>28</v>
      </c>
      <c r="I13" s="105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</row>
    <row r="14" spans="1:53" s="65" customFormat="1" ht="48" customHeight="1">
      <c r="A14" s="70" t="s">
        <v>152</v>
      </c>
      <c r="B14" s="4" t="s">
        <v>196</v>
      </c>
      <c r="C14" s="4" t="s">
        <v>31</v>
      </c>
      <c r="D14" s="4" t="s">
        <v>33</v>
      </c>
      <c r="E14" s="13" t="s">
        <v>198</v>
      </c>
      <c r="F14" s="13" t="s">
        <v>98</v>
      </c>
      <c r="G14" s="72" t="s">
        <v>13</v>
      </c>
      <c r="H14" s="5" t="s">
        <v>134</v>
      </c>
      <c r="I14" s="4" t="s">
        <v>160</v>
      </c>
      <c r="J14" s="237">
        <f>'Прил 2'!J51</f>
        <v>0.5</v>
      </c>
      <c r="K14" s="237">
        <f>'Прил 2'!K51</f>
        <v>0.5</v>
      </c>
      <c r="L14" s="237">
        <f>'Прил 2'!L51</f>
        <v>0</v>
      </c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</row>
    <row r="15" spans="1:53" s="65" customFormat="1" ht="70.5" customHeight="1">
      <c r="A15" s="93" t="s">
        <v>202</v>
      </c>
      <c r="B15" s="87" t="s">
        <v>42</v>
      </c>
      <c r="C15" s="87"/>
      <c r="D15" s="87"/>
      <c r="E15" s="8"/>
      <c r="F15" s="8"/>
      <c r="G15" s="8"/>
      <c r="H15" s="8"/>
      <c r="I15" s="87"/>
      <c r="J15" s="159">
        <f t="shared" ref="J15:J20" si="2">J16</f>
        <v>2</v>
      </c>
      <c r="K15" s="159">
        <f t="shared" ref="K15:L20" si="3">K16</f>
        <v>2</v>
      </c>
      <c r="L15" s="159">
        <f t="shared" si="3"/>
        <v>0</v>
      </c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</row>
    <row r="16" spans="1:53" s="65" customFormat="1" ht="39" customHeight="1">
      <c r="A16" s="93" t="s">
        <v>200</v>
      </c>
      <c r="B16" s="87" t="s">
        <v>42</v>
      </c>
      <c r="C16" s="87" t="s">
        <v>31</v>
      </c>
      <c r="D16" s="87" t="s">
        <v>33</v>
      </c>
      <c r="E16" s="8" t="s">
        <v>201</v>
      </c>
      <c r="F16" s="8"/>
      <c r="G16" s="8"/>
      <c r="H16" s="8"/>
      <c r="I16" s="87"/>
      <c r="J16" s="159">
        <f t="shared" si="2"/>
        <v>2</v>
      </c>
      <c r="K16" s="159">
        <f t="shared" si="3"/>
        <v>2</v>
      </c>
      <c r="L16" s="159">
        <f t="shared" si="3"/>
        <v>0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</row>
    <row r="17" spans="1:53" s="65" customFormat="1" ht="37.5" customHeight="1">
      <c r="A17" s="93" t="s">
        <v>95</v>
      </c>
      <c r="B17" s="87" t="s">
        <v>42</v>
      </c>
      <c r="C17" s="87" t="s">
        <v>31</v>
      </c>
      <c r="D17" s="87" t="s">
        <v>33</v>
      </c>
      <c r="E17" s="8" t="s">
        <v>201</v>
      </c>
      <c r="F17" s="8" t="s">
        <v>97</v>
      </c>
      <c r="G17" s="107"/>
      <c r="H17" s="107"/>
      <c r="I17" s="87"/>
      <c r="J17" s="159">
        <f t="shared" si="2"/>
        <v>2</v>
      </c>
      <c r="K17" s="159">
        <f t="shared" si="3"/>
        <v>2</v>
      </c>
      <c r="L17" s="159">
        <f t="shared" si="3"/>
        <v>0</v>
      </c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</row>
    <row r="18" spans="1:53" s="65" customFormat="1" ht="42" customHeight="1">
      <c r="A18" s="93" t="s">
        <v>96</v>
      </c>
      <c r="B18" s="87" t="s">
        <v>42</v>
      </c>
      <c r="C18" s="87" t="s">
        <v>31</v>
      </c>
      <c r="D18" s="87" t="s">
        <v>33</v>
      </c>
      <c r="E18" s="8" t="s">
        <v>201</v>
      </c>
      <c r="F18" s="8" t="s">
        <v>98</v>
      </c>
      <c r="G18" s="107"/>
      <c r="H18" s="107"/>
      <c r="I18" s="87"/>
      <c r="J18" s="159">
        <f t="shared" si="2"/>
        <v>2</v>
      </c>
      <c r="K18" s="159">
        <f t="shared" si="3"/>
        <v>2</v>
      </c>
      <c r="L18" s="159">
        <f t="shared" si="3"/>
        <v>0</v>
      </c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</row>
    <row r="19" spans="1:53" s="65" customFormat="1" ht="20.25" customHeight="1">
      <c r="A19" s="110" t="s">
        <v>12</v>
      </c>
      <c r="B19" s="87" t="s">
        <v>42</v>
      </c>
      <c r="C19" s="87" t="s">
        <v>31</v>
      </c>
      <c r="D19" s="87" t="s">
        <v>33</v>
      </c>
      <c r="E19" s="8" t="s">
        <v>201</v>
      </c>
      <c r="F19" s="8" t="s">
        <v>98</v>
      </c>
      <c r="G19" s="87" t="s">
        <v>13</v>
      </c>
      <c r="H19" s="107"/>
      <c r="I19" s="87"/>
      <c r="J19" s="159">
        <f t="shared" si="2"/>
        <v>2</v>
      </c>
      <c r="K19" s="159">
        <f t="shared" si="3"/>
        <v>2</v>
      </c>
      <c r="L19" s="159">
        <f t="shared" si="3"/>
        <v>0</v>
      </c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</row>
    <row r="20" spans="1:53" s="65" customFormat="1" ht="20.25" customHeight="1">
      <c r="A20" s="110" t="s">
        <v>195</v>
      </c>
      <c r="B20" s="87" t="s">
        <v>42</v>
      </c>
      <c r="C20" s="87" t="s">
        <v>31</v>
      </c>
      <c r="D20" s="87" t="s">
        <v>33</v>
      </c>
      <c r="E20" s="8" t="s">
        <v>201</v>
      </c>
      <c r="F20" s="8" t="s">
        <v>98</v>
      </c>
      <c r="G20" s="87" t="s">
        <v>13</v>
      </c>
      <c r="H20" s="87" t="s">
        <v>28</v>
      </c>
      <c r="I20" s="87"/>
      <c r="J20" s="159">
        <f t="shared" si="2"/>
        <v>2</v>
      </c>
      <c r="K20" s="159">
        <f t="shared" si="3"/>
        <v>2</v>
      </c>
      <c r="L20" s="159">
        <f t="shared" si="3"/>
        <v>0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</row>
    <row r="21" spans="1:53" s="65" customFormat="1" ht="48" customHeight="1">
      <c r="A21" s="70" t="s">
        <v>152</v>
      </c>
      <c r="B21" s="4" t="s">
        <v>42</v>
      </c>
      <c r="C21" s="4" t="s">
        <v>31</v>
      </c>
      <c r="D21" s="4" t="s">
        <v>33</v>
      </c>
      <c r="E21" s="13" t="s">
        <v>201</v>
      </c>
      <c r="F21" s="13" t="s">
        <v>98</v>
      </c>
      <c r="G21" s="13" t="s">
        <v>13</v>
      </c>
      <c r="H21" s="13" t="s">
        <v>134</v>
      </c>
      <c r="I21" s="4" t="s">
        <v>160</v>
      </c>
      <c r="J21" s="237">
        <f>'Прил 2'!J55</f>
        <v>2</v>
      </c>
      <c r="K21" s="237">
        <f>'Прил 2'!K55</f>
        <v>2</v>
      </c>
      <c r="L21" s="237">
        <f>'Прил 2'!L55</f>
        <v>0</v>
      </c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</row>
    <row r="22" spans="1:53" s="65" customFormat="1" ht="72" customHeight="1">
      <c r="A22" s="92" t="s">
        <v>162</v>
      </c>
      <c r="B22" s="87" t="s">
        <v>28</v>
      </c>
      <c r="C22" s="87"/>
      <c r="D22" s="87"/>
      <c r="E22" s="87"/>
      <c r="F22" s="87"/>
      <c r="G22" s="3"/>
      <c r="H22" s="3"/>
      <c r="I22" s="3"/>
      <c r="J22" s="35">
        <f t="shared" ref="J22:J27" si="4">J23</f>
        <v>691.58852999999999</v>
      </c>
      <c r="K22" s="35">
        <f t="shared" ref="K22:L27" si="5">K23</f>
        <v>682.44</v>
      </c>
      <c r="L22" s="35">
        <f t="shared" si="5"/>
        <v>728.7</v>
      </c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</row>
    <row r="23" spans="1:53" s="65" customFormat="1" ht="240.75" customHeight="1">
      <c r="A23" s="246" t="s">
        <v>225</v>
      </c>
      <c r="B23" s="87" t="s">
        <v>28</v>
      </c>
      <c r="C23" s="87" t="s">
        <v>31</v>
      </c>
      <c r="D23" s="87" t="s">
        <v>13</v>
      </c>
      <c r="E23" s="89" t="s">
        <v>52</v>
      </c>
      <c r="F23" s="87"/>
      <c r="G23" s="17"/>
      <c r="H23" s="3"/>
      <c r="I23" s="3"/>
      <c r="J23" s="35">
        <f t="shared" si="4"/>
        <v>691.58852999999999</v>
      </c>
      <c r="K23" s="35">
        <f t="shared" si="5"/>
        <v>682.44</v>
      </c>
      <c r="L23" s="35">
        <f t="shared" si="5"/>
        <v>728.7</v>
      </c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</row>
    <row r="24" spans="1:53" s="65" customFormat="1" ht="19.899999999999999" customHeight="1">
      <c r="A24" s="93" t="s">
        <v>96</v>
      </c>
      <c r="B24" s="87" t="s">
        <v>28</v>
      </c>
      <c r="C24" s="87" t="s">
        <v>31</v>
      </c>
      <c r="D24" s="87" t="s">
        <v>13</v>
      </c>
      <c r="E24" s="89" t="s">
        <v>52</v>
      </c>
      <c r="F24" s="87" t="s">
        <v>97</v>
      </c>
      <c r="G24" s="17"/>
      <c r="H24" s="3"/>
      <c r="I24" s="3"/>
      <c r="J24" s="35">
        <f t="shared" si="4"/>
        <v>691.58852999999999</v>
      </c>
      <c r="K24" s="35">
        <f t="shared" si="5"/>
        <v>682.44</v>
      </c>
      <c r="L24" s="35">
        <f t="shared" si="5"/>
        <v>728.7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</row>
    <row r="25" spans="1:53" s="65" customFormat="1" ht="19.899999999999999" customHeight="1">
      <c r="A25" s="93" t="s">
        <v>39</v>
      </c>
      <c r="B25" s="87" t="s">
        <v>28</v>
      </c>
      <c r="C25" s="87" t="s">
        <v>31</v>
      </c>
      <c r="D25" s="87" t="s">
        <v>13</v>
      </c>
      <c r="E25" s="89" t="s">
        <v>52</v>
      </c>
      <c r="F25" s="87" t="s">
        <v>98</v>
      </c>
      <c r="G25" s="17"/>
      <c r="H25" s="3"/>
      <c r="I25" s="3"/>
      <c r="J25" s="35">
        <f t="shared" si="4"/>
        <v>691.58852999999999</v>
      </c>
      <c r="K25" s="35">
        <f t="shared" si="5"/>
        <v>682.44</v>
      </c>
      <c r="L25" s="35">
        <f t="shared" si="5"/>
        <v>728.7</v>
      </c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</row>
    <row r="26" spans="1:53" s="65" customFormat="1" ht="19.899999999999999" customHeight="1">
      <c r="A26" s="93" t="s">
        <v>50</v>
      </c>
      <c r="B26" s="87" t="s">
        <v>28</v>
      </c>
      <c r="C26" s="87" t="s">
        <v>31</v>
      </c>
      <c r="D26" s="87" t="s">
        <v>13</v>
      </c>
      <c r="E26" s="89" t="s">
        <v>52</v>
      </c>
      <c r="F26" s="87" t="s">
        <v>98</v>
      </c>
      <c r="G26" s="17" t="s">
        <v>14</v>
      </c>
      <c r="H26" s="3"/>
      <c r="I26" s="3"/>
      <c r="J26" s="35">
        <f t="shared" si="4"/>
        <v>691.58852999999999</v>
      </c>
      <c r="K26" s="35">
        <f t="shared" si="5"/>
        <v>682.44</v>
      </c>
      <c r="L26" s="35">
        <f t="shared" si="5"/>
        <v>728.7</v>
      </c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</row>
    <row r="27" spans="1:53" s="65" customFormat="1" ht="19.899999999999999" customHeight="1">
      <c r="A27" s="93" t="s">
        <v>51</v>
      </c>
      <c r="B27" s="87" t="s">
        <v>28</v>
      </c>
      <c r="C27" s="87" t="s">
        <v>31</v>
      </c>
      <c r="D27" s="87" t="s">
        <v>13</v>
      </c>
      <c r="E27" s="89" t="s">
        <v>52</v>
      </c>
      <c r="F27" s="87" t="s">
        <v>98</v>
      </c>
      <c r="G27" s="17" t="s">
        <v>14</v>
      </c>
      <c r="H27" s="3" t="s">
        <v>26</v>
      </c>
      <c r="I27" s="3"/>
      <c r="J27" s="35">
        <f t="shared" si="4"/>
        <v>691.58852999999999</v>
      </c>
      <c r="K27" s="35">
        <f t="shared" si="5"/>
        <v>682.44</v>
      </c>
      <c r="L27" s="35">
        <f t="shared" si="5"/>
        <v>728.7</v>
      </c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</row>
    <row r="28" spans="1:53" s="65" customFormat="1" ht="51.75" customHeight="1">
      <c r="A28" s="70" t="s">
        <v>152</v>
      </c>
      <c r="B28" s="4" t="s">
        <v>28</v>
      </c>
      <c r="C28" s="13" t="s">
        <v>31</v>
      </c>
      <c r="D28" s="4" t="s">
        <v>13</v>
      </c>
      <c r="E28" s="77" t="s">
        <v>52</v>
      </c>
      <c r="F28" s="13" t="s">
        <v>98</v>
      </c>
      <c r="G28" s="72" t="s">
        <v>14</v>
      </c>
      <c r="H28" s="5" t="s">
        <v>26</v>
      </c>
      <c r="I28" s="4" t="s">
        <v>160</v>
      </c>
      <c r="J28" s="73">
        <f>'Прил 2'!J88</f>
        <v>691.58852999999999</v>
      </c>
      <c r="K28" s="73">
        <f>'Прил 2'!K88</f>
        <v>682.44</v>
      </c>
      <c r="L28" s="73">
        <f>'Прил 2'!L88</f>
        <v>728.7</v>
      </c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</row>
    <row r="29" spans="1:53" s="65" customFormat="1" ht="51.75" customHeight="1">
      <c r="A29" s="109" t="s">
        <v>204</v>
      </c>
      <c r="B29" s="247" t="s">
        <v>203</v>
      </c>
      <c r="C29" s="248"/>
      <c r="D29" s="248"/>
      <c r="E29" s="249"/>
      <c r="F29" s="87"/>
      <c r="G29" s="87"/>
      <c r="H29" s="87"/>
      <c r="I29" s="248"/>
      <c r="J29" s="62">
        <f t="shared" ref="J29:J34" si="6">J30</f>
        <v>70.680000000000007</v>
      </c>
      <c r="K29" s="62">
        <f t="shared" ref="K29:L34" si="7">K30</f>
        <v>24.96</v>
      </c>
      <c r="L29" s="62">
        <f t="shared" si="7"/>
        <v>0</v>
      </c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</row>
    <row r="30" spans="1:53" s="65" customFormat="1" ht="51.75" customHeight="1">
      <c r="A30" s="250" t="s">
        <v>167</v>
      </c>
      <c r="B30" s="247" t="s">
        <v>203</v>
      </c>
      <c r="C30" s="248" t="s">
        <v>31</v>
      </c>
      <c r="D30" s="248" t="s">
        <v>13</v>
      </c>
      <c r="E30" s="249" t="s">
        <v>52</v>
      </c>
      <c r="F30" s="87"/>
      <c r="G30" s="87"/>
      <c r="H30" s="87"/>
      <c r="I30" s="248"/>
      <c r="J30" s="62">
        <f t="shared" si="6"/>
        <v>70.680000000000007</v>
      </c>
      <c r="K30" s="62">
        <f t="shared" si="7"/>
        <v>24.96</v>
      </c>
      <c r="L30" s="62">
        <f t="shared" si="7"/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</row>
    <row r="31" spans="1:53" s="65" customFormat="1" ht="36" customHeight="1">
      <c r="A31" s="93" t="s">
        <v>95</v>
      </c>
      <c r="B31" s="247" t="s">
        <v>203</v>
      </c>
      <c r="C31" s="248" t="s">
        <v>31</v>
      </c>
      <c r="D31" s="248" t="s">
        <v>13</v>
      </c>
      <c r="E31" s="249" t="s">
        <v>52</v>
      </c>
      <c r="F31" s="87" t="s">
        <v>97</v>
      </c>
      <c r="G31" s="87"/>
      <c r="H31" s="87"/>
      <c r="I31" s="248"/>
      <c r="J31" s="62">
        <f t="shared" si="6"/>
        <v>70.680000000000007</v>
      </c>
      <c r="K31" s="62">
        <f t="shared" si="7"/>
        <v>24.96</v>
      </c>
      <c r="L31" s="62">
        <f t="shared" si="7"/>
        <v>0</v>
      </c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</row>
    <row r="32" spans="1:53" s="65" customFormat="1" ht="36" customHeight="1">
      <c r="A32" s="93" t="s">
        <v>96</v>
      </c>
      <c r="B32" s="247" t="s">
        <v>203</v>
      </c>
      <c r="C32" s="248" t="s">
        <v>31</v>
      </c>
      <c r="D32" s="248" t="s">
        <v>13</v>
      </c>
      <c r="E32" s="249" t="s">
        <v>52</v>
      </c>
      <c r="F32" s="87" t="s">
        <v>98</v>
      </c>
      <c r="G32" s="87"/>
      <c r="H32" s="87"/>
      <c r="I32" s="248"/>
      <c r="J32" s="62">
        <f t="shared" si="6"/>
        <v>70.680000000000007</v>
      </c>
      <c r="K32" s="62">
        <f t="shared" si="7"/>
        <v>24.96</v>
      </c>
      <c r="L32" s="62">
        <f t="shared" si="7"/>
        <v>0</v>
      </c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</row>
    <row r="33" spans="1:53" s="65" customFormat="1" ht="19.5" customHeight="1">
      <c r="A33" s="109" t="s">
        <v>50</v>
      </c>
      <c r="B33" s="247" t="s">
        <v>203</v>
      </c>
      <c r="C33" s="248" t="s">
        <v>31</v>
      </c>
      <c r="D33" s="248" t="s">
        <v>13</v>
      </c>
      <c r="E33" s="249" t="s">
        <v>52</v>
      </c>
      <c r="F33" s="87" t="s">
        <v>98</v>
      </c>
      <c r="G33" s="87" t="s">
        <v>14</v>
      </c>
      <c r="H33" s="87"/>
      <c r="I33" s="248"/>
      <c r="J33" s="62">
        <f t="shared" si="6"/>
        <v>70.680000000000007</v>
      </c>
      <c r="K33" s="62">
        <f t="shared" si="7"/>
        <v>24.96</v>
      </c>
      <c r="L33" s="62">
        <f t="shared" si="7"/>
        <v>0</v>
      </c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</row>
    <row r="34" spans="1:53" s="65" customFormat="1" ht="22.5" customHeight="1">
      <c r="A34" s="109" t="s">
        <v>51</v>
      </c>
      <c r="B34" s="247" t="s">
        <v>203</v>
      </c>
      <c r="C34" s="248" t="s">
        <v>31</v>
      </c>
      <c r="D34" s="248" t="s">
        <v>13</v>
      </c>
      <c r="E34" s="249" t="s">
        <v>52</v>
      </c>
      <c r="F34" s="87" t="s">
        <v>98</v>
      </c>
      <c r="G34" s="87" t="s">
        <v>14</v>
      </c>
      <c r="H34" s="87" t="s">
        <v>26</v>
      </c>
      <c r="I34" s="248"/>
      <c r="J34" s="62">
        <f t="shared" si="6"/>
        <v>70.680000000000007</v>
      </c>
      <c r="K34" s="62">
        <f t="shared" si="7"/>
        <v>24.96</v>
      </c>
      <c r="L34" s="62">
        <f t="shared" si="7"/>
        <v>0</v>
      </c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</row>
    <row r="35" spans="1:53" s="65" customFormat="1" ht="51.75" customHeight="1">
      <c r="A35" s="70" t="s">
        <v>152</v>
      </c>
      <c r="B35" s="251" t="s">
        <v>203</v>
      </c>
      <c r="C35" s="252" t="s">
        <v>31</v>
      </c>
      <c r="D35" s="252" t="s">
        <v>13</v>
      </c>
      <c r="E35" s="253" t="s">
        <v>52</v>
      </c>
      <c r="F35" s="4" t="s">
        <v>98</v>
      </c>
      <c r="G35" s="4" t="s">
        <v>14</v>
      </c>
      <c r="H35" s="4" t="s">
        <v>26</v>
      </c>
      <c r="I35" s="252" t="s">
        <v>160</v>
      </c>
      <c r="J35" s="73">
        <f>'Прил 2'!J89</f>
        <v>70.680000000000007</v>
      </c>
      <c r="K35" s="73">
        <f>'Прил 2'!K89</f>
        <v>24.96</v>
      </c>
      <c r="L35" s="73">
        <f>'Прил 2'!L89</f>
        <v>0</v>
      </c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</row>
    <row r="36" spans="1:53" s="65" customFormat="1" ht="51.75" customHeight="1">
      <c r="A36" s="93" t="s">
        <v>220</v>
      </c>
      <c r="B36" s="8" t="s">
        <v>221</v>
      </c>
      <c r="C36" s="8"/>
      <c r="D36" s="8"/>
      <c r="E36" s="8"/>
      <c r="F36" s="86"/>
      <c r="G36" s="107"/>
      <c r="H36" s="107"/>
      <c r="I36" s="107"/>
      <c r="J36" s="62">
        <f t="shared" ref="J36:J41" si="8">J37</f>
        <v>0.5</v>
      </c>
      <c r="K36" s="62">
        <f t="shared" ref="K36:L41" si="9">K37</f>
        <v>0.5</v>
      </c>
      <c r="L36" s="62">
        <f t="shared" si="9"/>
        <v>0</v>
      </c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</row>
    <row r="37" spans="1:53" s="65" customFormat="1" ht="51.75" customHeight="1">
      <c r="A37" s="93" t="s">
        <v>222</v>
      </c>
      <c r="B37" s="8" t="s">
        <v>221</v>
      </c>
      <c r="C37" s="8" t="s">
        <v>31</v>
      </c>
      <c r="D37" s="8" t="s">
        <v>33</v>
      </c>
      <c r="E37" s="8" t="s">
        <v>223</v>
      </c>
      <c r="F37" s="86"/>
      <c r="G37" s="107"/>
      <c r="H37" s="107"/>
      <c r="I37" s="107"/>
      <c r="J37" s="62">
        <f t="shared" si="8"/>
        <v>0.5</v>
      </c>
      <c r="K37" s="62">
        <f t="shared" si="9"/>
        <v>0.5</v>
      </c>
      <c r="L37" s="62">
        <f t="shared" si="9"/>
        <v>0</v>
      </c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</row>
    <row r="38" spans="1:53" s="65" customFormat="1" ht="36.75" customHeight="1">
      <c r="A38" s="93" t="s">
        <v>95</v>
      </c>
      <c r="B38" s="8" t="s">
        <v>221</v>
      </c>
      <c r="C38" s="8" t="s">
        <v>31</v>
      </c>
      <c r="D38" s="8" t="s">
        <v>33</v>
      </c>
      <c r="E38" s="8" t="s">
        <v>223</v>
      </c>
      <c r="F38" s="86" t="s">
        <v>97</v>
      </c>
      <c r="G38" s="107"/>
      <c r="H38" s="107"/>
      <c r="I38" s="107"/>
      <c r="J38" s="62">
        <f t="shared" si="8"/>
        <v>0.5</v>
      </c>
      <c r="K38" s="62">
        <f t="shared" si="9"/>
        <v>0.5</v>
      </c>
      <c r="L38" s="62">
        <f t="shared" si="9"/>
        <v>0</v>
      </c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</row>
    <row r="39" spans="1:53" s="65" customFormat="1" ht="39" customHeight="1">
      <c r="A39" s="93" t="s">
        <v>96</v>
      </c>
      <c r="B39" s="8" t="s">
        <v>221</v>
      </c>
      <c r="C39" s="8" t="s">
        <v>31</v>
      </c>
      <c r="D39" s="8" t="s">
        <v>33</v>
      </c>
      <c r="E39" s="8" t="s">
        <v>223</v>
      </c>
      <c r="F39" s="86" t="s">
        <v>98</v>
      </c>
      <c r="G39" s="107"/>
      <c r="H39" s="107"/>
      <c r="I39" s="107"/>
      <c r="J39" s="62">
        <f t="shared" si="8"/>
        <v>0.5</v>
      </c>
      <c r="K39" s="62">
        <f t="shared" si="9"/>
        <v>0.5</v>
      </c>
      <c r="L39" s="62">
        <f t="shared" si="9"/>
        <v>0</v>
      </c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</row>
    <row r="40" spans="1:53" s="65" customFormat="1" ht="41.25" customHeight="1">
      <c r="A40" s="110" t="s">
        <v>217</v>
      </c>
      <c r="B40" s="8" t="s">
        <v>221</v>
      </c>
      <c r="C40" s="8" t="s">
        <v>31</v>
      </c>
      <c r="D40" s="8" t="s">
        <v>33</v>
      </c>
      <c r="E40" s="8" t="s">
        <v>223</v>
      </c>
      <c r="F40" s="86" t="s">
        <v>98</v>
      </c>
      <c r="G40" s="87" t="s">
        <v>25</v>
      </c>
      <c r="H40" s="87"/>
      <c r="I40" s="107"/>
      <c r="J40" s="62">
        <f t="shared" si="8"/>
        <v>0.5</v>
      </c>
      <c r="K40" s="62">
        <f t="shared" si="9"/>
        <v>0.5</v>
      </c>
      <c r="L40" s="62">
        <f t="shared" si="9"/>
        <v>0</v>
      </c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</row>
    <row r="41" spans="1:53" s="65" customFormat="1" ht="37.5" customHeight="1">
      <c r="A41" s="110" t="s">
        <v>219</v>
      </c>
      <c r="B41" s="8" t="s">
        <v>221</v>
      </c>
      <c r="C41" s="8" t="s">
        <v>31</v>
      </c>
      <c r="D41" s="8" t="s">
        <v>33</v>
      </c>
      <c r="E41" s="8" t="s">
        <v>223</v>
      </c>
      <c r="F41" s="86" t="s">
        <v>98</v>
      </c>
      <c r="G41" s="87" t="s">
        <v>25</v>
      </c>
      <c r="H41" s="87" t="s">
        <v>203</v>
      </c>
      <c r="I41" s="107"/>
      <c r="J41" s="62">
        <f t="shared" si="8"/>
        <v>0.5</v>
      </c>
      <c r="K41" s="62">
        <f t="shared" si="9"/>
        <v>0.5</v>
      </c>
      <c r="L41" s="62">
        <f t="shared" si="9"/>
        <v>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</row>
    <row r="42" spans="1:53" s="65" customFormat="1" ht="51.75" customHeight="1">
      <c r="A42" s="70" t="s">
        <v>152</v>
      </c>
      <c r="B42" s="251" t="s">
        <v>221</v>
      </c>
      <c r="C42" s="252" t="s">
        <v>31</v>
      </c>
      <c r="D42" s="252" t="s">
        <v>33</v>
      </c>
      <c r="E42" s="253" t="s">
        <v>223</v>
      </c>
      <c r="F42" s="4" t="s">
        <v>98</v>
      </c>
      <c r="G42" s="4" t="s">
        <v>25</v>
      </c>
      <c r="H42" s="4" t="s">
        <v>203</v>
      </c>
      <c r="I42" s="252" t="s">
        <v>160</v>
      </c>
      <c r="J42" s="73">
        <f>'Прил 2'!J79</f>
        <v>0.5</v>
      </c>
      <c r="K42" s="73">
        <f>'Прил 2'!K79</f>
        <v>0.5</v>
      </c>
      <c r="L42" s="73">
        <f>'Прил 2'!L79</f>
        <v>0</v>
      </c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</row>
    <row r="43" spans="1:53" s="65" customFormat="1" ht="84.75" customHeight="1">
      <c r="A43" s="239" t="s">
        <v>239</v>
      </c>
      <c r="B43" s="247" t="s">
        <v>237</v>
      </c>
      <c r="C43" s="248"/>
      <c r="D43" s="248"/>
      <c r="E43" s="249"/>
      <c r="F43" s="87"/>
      <c r="G43" s="266"/>
      <c r="H43" s="267"/>
      <c r="I43" s="248"/>
      <c r="J43" s="62">
        <f t="shared" ref="J43:J48" si="10">J44</f>
        <v>247.67160000000001</v>
      </c>
      <c r="K43" s="62">
        <f t="shared" ref="K43:L48" si="11">K44</f>
        <v>0</v>
      </c>
      <c r="L43" s="62">
        <f t="shared" si="11"/>
        <v>0</v>
      </c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</row>
    <row r="44" spans="1:53" s="65" customFormat="1" ht="33.75" customHeight="1">
      <c r="A44" s="92" t="s">
        <v>240</v>
      </c>
      <c r="B44" s="247" t="s">
        <v>237</v>
      </c>
      <c r="C44" s="248" t="s">
        <v>31</v>
      </c>
      <c r="D44" s="248" t="s">
        <v>13</v>
      </c>
      <c r="E44" s="87" t="s">
        <v>238</v>
      </c>
      <c r="F44" s="87"/>
      <c r="G44" s="266"/>
      <c r="H44" s="267"/>
      <c r="I44" s="248"/>
      <c r="J44" s="62">
        <f t="shared" si="10"/>
        <v>247.67160000000001</v>
      </c>
      <c r="K44" s="62">
        <f t="shared" si="11"/>
        <v>0</v>
      </c>
      <c r="L44" s="62">
        <f t="shared" si="11"/>
        <v>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</row>
    <row r="45" spans="1:53" s="65" customFormat="1" ht="36.75" customHeight="1">
      <c r="A45" s="93" t="s">
        <v>96</v>
      </c>
      <c r="B45" s="247" t="s">
        <v>237</v>
      </c>
      <c r="C45" s="248" t="s">
        <v>31</v>
      </c>
      <c r="D45" s="248" t="s">
        <v>13</v>
      </c>
      <c r="E45" s="87" t="s">
        <v>238</v>
      </c>
      <c r="F45" s="87" t="s">
        <v>97</v>
      </c>
      <c r="G45" s="87"/>
      <c r="H45" s="267"/>
      <c r="I45" s="248"/>
      <c r="J45" s="62">
        <f t="shared" si="10"/>
        <v>247.67160000000001</v>
      </c>
      <c r="K45" s="62">
        <f t="shared" si="11"/>
        <v>0</v>
      </c>
      <c r="L45" s="62">
        <f t="shared" si="11"/>
        <v>0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</row>
    <row r="46" spans="1:53" s="65" customFormat="1" ht="19.5" customHeight="1">
      <c r="A46" s="93" t="s">
        <v>39</v>
      </c>
      <c r="B46" s="247" t="s">
        <v>237</v>
      </c>
      <c r="C46" s="248" t="s">
        <v>31</v>
      </c>
      <c r="D46" s="248" t="s">
        <v>13</v>
      </c>
      <c r="E46" s="87" t="s">
        <v>238</v>
      </c>
      <c r="F46" s="87" t="s">
        <v>98</v>
      </c>
      <c r="G46" s="87"/>
      <c r="H46" s="267"/>
      <c r="I46" s="248"/>
      <c r="J46" s="62">
        <f t="shared" si="10"/>
        <v>247.67160000000001</v>
      </c>
      <c r="K46" s="62">
        <f t="shared" si="11"/>
        <v>0</v>
      </c>
      <c r="L46" s="62">
        <f t="shared" si="11"/>
        <v>0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</row>
    <row r="47" spans="1:53" s="65" customFormat="1" ht="21" customHeight="1">
      <c r="A47" s="93" t="s">
        <v>50</v>
      </c>
      <c r="B47" s="247" t="s">
        <v>237</v>
      </c>
      <c r="C47" s="248" t="s">
        <v>31</v>
      </c>
      <c r="D47" s="248" t="s">
        <v>13</v>
      </c>
      <c r="E47" s="87" t="s">
        <v>238</v>
      </c>
      <c r="F47" s="87" t="s">
        <v>98</v>
      </c>
      <c r="G47" s="87" t="s">
        <v>14</v>
      </c>
      <c r="H47" s="267"/>
      <c r="I47" s="248"/>
      <c r="J47" s="62">
        <f t="shared" si="10"/>
        <v>247.67160000000001</v>
      </c>
      <c r="K47" s="62">
        <f t="shared" si="11"/>
        <v>0</v>
      </c>
      <c r="L47" s="62">
        <f t="shared" si="11"/>
        <v>0</v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</row>
    <row r="48" spans="1:53" s="65" customFormat="1" ht="19.5" customHeight="1">
      <c r="A48" s="268" t="s">
        <v>236</v>
      </c>
      <c r="B48" s="247" t="s">
        <v>237</v>
      </c>
      <c r="C48" s="248" t="s">
        <v>31</v>
      </c>
      <c r="D48" s="248" t="s">
        <v>13</v>
      </c>
      <c r="E48" s="87" t="s">
        <v>238</v>
      </c>
      <c r="F48" s="87" t="s">
        <v>98</v>
      </c>
      <c r="G48" s="87" t="s">
        <v>14</v>
      </c>
      <c r="H48" s="267" t="s">
        <v>134</v>
      </c>
      <c r="I48" s="248"/>
      <c r="J48" s="62">
        <f t="shared" si="10"/>
        <v>247.67160000000001</v>
      </c>
      <c r="K48" s="62">
        <f t="shared" si="11"/>
        <v>0</v>
      </c>
      <c r="L48" s="62">
        <f t="shared" si="11"/>
        <v>0</v>
      </c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</row>
    <row r="49" spans="1:53" s="65" customFormat="1" ht="51.75" customHeight="1">
      <c r="A49" s="70" t="s">
        <v>152</v>
      </c>
      <c r="B49" s="251" t="s">
        <v>237</v>
      </c>
      <c r="C49" s="252" t="s">
        <v>31</v>
      </c>
      <c r="D49" s="252" t="s">
        <v>13</v>
      </c>
      <c r="E49" s="4" t="s">
        <v>238</v>
      </c>
      <c r="F49" s="4" t="s">
        <v>98</v>
      </c>
      <c r="G49" s="264" t="s">
        <v>14</v>
      </c>
      <c r="H49" s="265" t="s">
        <v>134</v>
      </c>
      <c r="I49" s="252" t="s">
        <v>160</v>
      </c>
      <c r="J49" s="73">
        <f>'Прил 2'!J97</f>
        <v>247.67160000000001</v>
      </c>
      <c r="K49" s="73">
        <f>'Прил 2'!K97</f>
        <v>0</v>
      </c>
      <c r="L49" s="73">
        <f>'Прил 2'!L97</f>
        <v>0</v>
      </c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</row>
    <row r="50" spans="1:53" ht="23.25" customHeight="1">
      <c r="A50" s="111" t="s">
        <v>133</v>
      </c>
      <c r="B50" s="90" t="s">
        <v>30</v>
      </c>
      <c r="C50" s="8"/>
      <c r="D50" s="87"/>
      <c r="E50" s="89"/>
      <c r="F50" s="87"/>
      <c r="G50" s="66"/>
      <c r="H50" s="16"/>
      <c r="I50" s="10"/>
      <c r="J50" s="37">
        <f>J51+J64</f>
        <v>1751.5</v>
      </c>
      <c r="K50" s="37">
        <f>K51+K64</f>
        <v>789.09999999999991</v>
      </c>
      <c r="L50" s="37">
        <f>L51+L64</f>
        <v>875.4</v>
      </c>
      <c r="M50" s="85"/>
      <c r="N50" s="85"/>
      <c r="O50" s="85"/>
    </row>
    <row r="51" spans="1:53" ht="15.75">
      <c r="A51" s="110" t="s">
        <v>128</v>
      </c>
      <c r="B51" s="90">
        <v>65</v>
      </c>
      <c r="C51" s="8">
        <v>1</v>
      </c>
      <c r="D51" s="8"/>
      <c r="E51" s="88"/>
      <c r="F51" s="8"/>
      <c r="G51" s="66"/>
      <c r="H51" s="16"/>
      <c r="I51" s="10"/>
      <c r="J51" s="37">
        <f>J52+J58</f>
        <v>450.5</v>
      </c>
      <c r="K51" s="37">
        <f t="shared" ref="K51:L51" si="12">K52</f>
        <v>298.89999999999998</v>
      </c>
      <c r="L51" s="37">
        <f t="shared" si="12"/>
        <v>331.5</v>
      </c>
    </row>
    <row r="52" spans="1:53" ht="31.5">
      <c r="A52" s="110" t="s">
        <v>32</v>
      </c>
      <c r="B52" s="91" t="s">
        <v>30</v>
      </c>
      <c r="C52" s="87" t="s">
        <v>20</v>
      </c>
      <c r="D52" s="87" t="s">
        <v>33</v>
      </c>
      <c r="E52" s="89" t="s">
        <v>34</v>
      </c>
      <c r="F52" s="87"/>
      <c r="G52" s="17"/>
      <c r="H52" s="3"/>
      <c r="I52" s="3"/>
      <c r="J52" s="37">
        <f>J55</f>
        <v>300.5</v>
      </c>
      <c r="K52" s="37">
        <f>K55</f>
        <v>298.89999999999998</v>
      </c>
      <c r="L52" s="38">
        <f>L55</f>
        <v>331.5</v>
      </c>
    </row>
    <row r="53" spans="1:53" ht="78.75">
      <c r="A53" s="112" t="s">
        <v>99</v>
      </c>
      <c r="B53" s="90">
        <v>65</v>
      </c>
      <c r="C53" s="8">
        <v>1</v>
      </c>
      <c r="D53" s="87" t="s">
        <v>33</v>
      </c>
      <c r="E53" s="88">
        <v>41150</v>
      </c>
      <c r="F53" s="87" t="s">
        <v>101</v>
      </c>
      <c r="G53" s="3"/>
      <c r="H53" s="3"/>
      <c r="I53" s="3"/>
      <c r="J53" s="37">
        <f>J54</f>
        <v>300.5</v>
      </c>
      <c r="K53" s="37">
        <f t="shared" ref="K53:L53" si="13">K54</f>
        <v>298.89999999999998</v>
      </c>
      <c r="L53" s="37">
        <f t="shared" si="13"/>
        <v>331.5</v>
      </c>
    </row>
    <row r="54" spans="1:53" ht="31.5">
      <c r="A54" s="112" t="s">
        <v>100</v>
      </c>
      <c r="B54" s="90">
        <v>65</v>
      </c>
      <c r="C54" s="8">
        <v>1</v>
      </c>
      <c r="D54" s="87" t="s">
        <v>33</v>
      </c>
      <c r="E54" s="88">
        <v>41150</v>
      </c>
      <c r="F54" s="87" t="s">
        <v>102</v>
      </c>
      <c r="G54" s="3"/>
      <c r="H54" s="3"/>
      <c r="I54" s="3"/>
      <c r="J54" s="37">
        <f>J55</f>
        <v>300.5</v>
      </c>
      <c r="K54" s="37">
        <f t="shared" ref="K54:L54" si="14">K55</f>
        <v>298.89999999999998</v>
      </c>
      <c r="L54" s="37">
        <f t="shared" si="14"/>
        <v>331.5</v>
      </c>
    </row>
    <row r="55" spans="1:53" ht="15.75">
      <c r="A55" s="110" t="s">
        <v>12</v>
      </c>
      <c r="B55" s="90">
        <v>65</v>
      </c>
      <c r="C55" s="8">
        <v>1</v>
      </c>
      <c r="D55" s="87" t="s">
        <v>33</v>
      </c>
      <c r="E55" s="88">
        <v>41150</v>
      </c>
      <c r="F55" s="8" t="s">
        <v>102</v>
      </c>
      <c r="G55" s="68" t="s">
        <v>13</v>
      </c>
      <c r="H55" s="18"/>
      <c r="I55" s="3"/>
      <c r="J55" s="37">
        <f>J56</f>
        <v>300.5</v>
      </c>
      <c r="K55" s="37">
        <f t="shared" ref="K55:L56" si="15">K56</f>
        <v>298.89999999999998</v>
      </c>
      <c r="L55" s="38">
        <f t="shared" si="15"/>
        <v>331.5</v>
      </c>
    </row>
    <row r="56" spans="1:53" ht="47.25">
      <c r="A56" s="110" t="s">
        <v>29</v>
      </c>
      <c r="B56" s="90">
        <v>65</v>
      </c>
      <c r="C56" s="8">
        <v>1</v>
      </c>
      <c r="D56" s="87" t="s">
        <v>33</v>
      </c>
      <c r="E56" s="88">
        <v>41150</v>
      </c>
      <c r="F56" s="8" t="s">
        <v>102</v>
      </c>
      <c r="G56" s="69" t="s">
        <v>13</v>
      </c>
      <c r="H56" s="19" t="s">
        <v>24</v>
      </c>
      <c r="I56" s="3"/>
      <c r="J56" s="37">
        <f>J57</f>
        <v>300.5</v>
      </c>
      <c r="K56" s="37">
        <f t="shared" si="15"/>
        <v>298.89999999999998</v>
      </c>
      <c r="L56" s="38">
        <f t="shared" si="15"/>
        <v>331.5</v>
      </c>
    </row>
    <row r="57" spans="1:53" ht="47.25">
      <c r="A57" s="70" t="s">
        <v>152</v>
      </c>
      <c r="B57" s="20">
        <v>65</v>
      </c>
      <c r="C57" s="13">
        <v>1</v>
      </c>
      <c r="D57" s="4" t="s">
        <v>33</v>
      </c>
      <c r="E57" s="71" t="s">
        <v>34</v>
      </c>
      <c r="F57" s="13" t="s">
        <v>102</v>
      </c>
      <c r="G57" s="72" t="s">
        <v>13</v>
      </c>
      <c r="H57" s="5" t="s">
        <v>24</v>
      </c>
      <c r="I57" s="4" t="s">
        <v>160</v>
      </c>
      <c r="J57" s="73">
        <f>'Прил 2'!J15</f>
        <v>300.5</v>
      </c>
      <c r="K57" s="73">
        <f>'Прил 2'!K15</f>
        <v>298.89999999999998</v>
      </c>
      <c r="L57" s="73">
        <f>'Прил 2'!L15</f>
        <v>331.5</v>
      </c>
    </row>
    <row r="58" spans="1:53" ht="63">
      <c r="A58" s="31" t="s">
        <v>191</v>
      </c>
      <c r="B58" s="86" t="s">
        <v>30</v>
      </c>
      <c r="C58" s="8" t="s">
        <v>20</v>
      </c>
      <c r="D58" s="87" t="s">
        <v>33</v>
      </c>
      <c r="E58" s="88" t="s">
        <v>192</v>
      </c>
      <c r="F58" s="8"/>
      <c r="G58" s="8"/>
      <c r="H58" s="8"/>
      <c r="I58" s="87"/>
      <c r="J58" s="62">
        <f>J59</f>
        <v>150</v>
      </c>
      <c r="K58" s="62">
        <f t="shared" ref="K58:L62" si="16">K59</f>
        <v>0</v>
      </c>
      <c r="L58" s="62">
        <f t="shared" si="16"/>
        <v>0</v>
      </c>
    </row>
    <row r="59" spans="1:53" ht="78.75">
      <c r="A59" s="30" t="s">
        <v>99</v>
      </c>
      <c r="B59" s="86" t="s">
        <v>30</v>
      </c>
      <c r="C59" s="8" t="s">
        <v>20</v>
      </c>
      <c r="D59" s="87" t="s">
        <v>33</v>
      </c>
      <c r="E59" s="88" t="s">
        <v>192</v>
      </c>
      <c r="F59" s="8" t="s">
        <v>101</v>
      </c>
      <c r="G59" s="8"/>
      <c r="H59" s="8"/>
      <c r="I59" s="87"/>
      <c r="J59" s="62">
        <f>J60</f>
        <v>150</v>
      </c>
      <c r="K59" s="62">
        <f t="shared" si="16"/>
        <v>0</v>
      </c>
      <c r="L59" s="62">
        <f t="shared" si="16"/>
        <v>0</v>
      </c>
    </row>
    <row r="60" spans="1:53" ht="31.5">
      <c r="A60" s="30" t="s">
        <v>100</v>
      </c>
      <c r="B60" s="86" t="s">
        <v>30</v>
      </c>
      <c r="C60" s="8" t="s">
        <v>20</v>
      </c>
      <c r="D60" s="87" t="s">
        <v>33</v>
      </c>
      <c r="E60" s="88" t="s">
        <v>192</v>
      </c>
      <c r="F60" s="8" t="s">
        <v>102</v>
      </c>
      <c r="G60" s="8"/>
      <c r="H60" s="8"/>
      <c r="I60" s="87"/>
      <c r="J60" s="62">
        <f>J61</f>
        <v>150</v>
      </c>
      <c r="K60" s="62">
        <f t="shared" si="16"/>
        <v>0</v>
      </c>
      <c r="L60" s="62">
        <f t="shared" si="16"/>
        <v>0</v>
      </c>
    </row>
    <row r="61" spans="1:53" ht="15.75">
      <c r="A61" s="67" t="s">
        <v>12</v>
      </c>
      <c r="B61" s="86" t="s">
        <v>30</v>
      </c>
      <c r="C61" s="8" t="s">
        <v>20</v>
      </c>
      <c r="D61" s="87" t="s">
        <v>33</v>
      </c>
      <c r="E61" s="88" t="s">
        <v>192</v>
      </c>
      <c r="F61" s="8" t="s">
        <v>102</v>
      </c>
      <c r="G61" s="8" t="s">
        <v>13</v>
      </c>
      <c r="H61" s="8"/>
      <c r="I61" s="87"/>
      <c r="J61" s="62">
        <f>J62</f>
        <v>150</v>
      </c>
      <c r="K61" s="62">
        <f t="shared" si="16"/>
        <v>0</v>
      </c>
      <c r="L61" s="62">
        <f t="shared" si="16"/>
        <v>0</v>
      </c>
    </row>
    <row r="62" spans="1:53" ht="47.25">
      <c r="A62" s="67" t="s">
        <v>29</v>
      </c>
      <c r="B62" s="86" t="s">
        <v>30</v>
      </c>
      <c r="C62" s="8" t="s">
        <v>20</v>
      </c>
      <c r="D62" s="87" t="s">
        <v>33</v>
      </c>
      <c r="E62" s="88" t="s">
        <v>192</v>
      </c>
      <c r="F62" s="8" t="s">
        <v>102</v>
      </c>
      <c r="G62" s="8" t="s">
        <v>13</v>
      </c>
      <c r="H62" s="8" t="s">
        <v>24</v>
      </c>
      <c r="I62" s="87"/>
      <c r="J62" s="62">
        <f>J63</f>
        <v>150</v>
      </c>
      <c r="K62" s="62">
        <f t="shared" si="16"/>
        <v>0</v>
      </c>
      <c r="L62" s="62">
        <f t="shared" si="16"/>
        <v>0</v>
      </c>
    </row>
    <row r="63" spans="1:53" ht="47.25">
      <c r="A63" s="70" t="s">
        <v>152</v>
      </c>
      <c r="B63" s="22" t="s">
        <v>30</v>
      </c>
      <c r="C63" s="13" t="s">
        <v>20</v>
      </c>
      <c r="D63" s="4" t="s">
        <v>33</v>
      </c>
      <c r="E63" s="71" t="s">
        <v>192</v>
      </c>
      <c r="F63" s="13" t="s">
        <v>102</v>
      </c>
      <c r="G63" s="13" t="s">
        <v>13</v>
      </c>
      <c r="H63" s="13" t="s">
        <v>24</v>
      </c>
      <c r="I63" s="4" t="s">
        <v>160</v>
      </c>
      <c r="J63" s="73">
        <f>'Прил 2'!J18</f>
        <v>150</v>
      </c>
      <c r="K63" s="73">
        <f>'Прил 2'!K18</f>
        <v>0</v>
      </c>
      <c r="L63" s="73">
        <f>'Прил 2'!L18</f>
        <v>0</v>
      </c>
    </row>
    <row r="64" spans="1:53" ht="31.5">
      <c r="A64" s="110" t="s">
        <v>131</v>
      </c>
      <c r="B64" s="86" t="s">
        <v>30</v>
      </c>
      <c r="C64" s="8" t="s">
        <v>21</v>
      </c>
      <c r="D64" s="87"/>
      <c r="E64" s="88"/>
      <c r="F64" s="8"/>
      <c r="G64" s="90"/>
      <c r="H64" s="9"/>
      <c r="I64" s="3"/>
      <c r="J64" s="37">
        <f>J65+J71+J91</f>
        <v>1301</v>
      </c>
      <c r="K64" s="37">
        <f t="shared" ref="K64:L64" si="17">K65+K71</f>
        <v>490.2</v>
      </c>
      <c r="L64" s="37">
        <f t="shared" si="17"/>
        <v>543.9</v>
      </c>
    </row>
    <row r="65" spans="1:12" ht="30.75" customHeight="1">
      <c r="A65" s="110" t="s">
        <v>35</v>
      </c>
      <c r="B65" s="86" t="s">
        <v>30</v>
      </c>
      <c r="C65" s="8" t="s">
        <v>21</v>
      </c>
      <c r="D65" s="87" t="s">
        <v>33</v>
      </c>
      <c r="E65" s="88" t="s">
        <v>36</v>
      </c>
      <c r="F65" s="8"/>
      <c r="G65" s="90"/>
      <c r="H65" s="9"/>
      <c r="I65" s="17"/>
      <c r="J65" s="37">
        <f>J66</f>
        <v>595.67000000000007</v>
      </c>
      <c r="K65" s="37">
        <f>K68</f>
        <v>400</v>
      </c>
      <c r="L65" s="38">
        <f>L68</f>
        <v>440.3</v>
      </c>
    </row>
    <row r="66" spans="1:12" ht="84" customHeight="1">
      <c r="A66" s="112" t="s">
        <v>99</v>
      </c>
      <c r="B66" s="86" t="s">
        <v>30</v>
      </c>
      <c r="C66" s="8" t="s">
        <v>21</v>
      </c>
      <c r="D66" s="87" t="s">
        <v>33</v>
      </c>
      <c r="E66" s="88" t="s">
        <v>36</v>
      </c>
      <c r="F66" s="8" t="s">
        <v>101</v>
      </c>
      <c r="G66" s="90"/>
      <c r="H66" s="9"/>
      <c r="I66" s="17"/>
      <c r="J66" s="37">
        <f>J67</f>
        <v>595.67000000000007</v>
      </c>
      <c r="K66" s="37">
        <f t="shared" ref="K66:L66" si="18">K67</f>
        <v>400</v>
      </c>
      <c r="L66" s="37">
        <f t="shared" si="18"/>
        <v>440.3</v>
      </c>
    </row>
    <row r="67" spans="1:12" ht="30.75" customHeight="1">
      <c r="A67" s="112" t="s">
        <v>100</v>
      </c>
      <c r="B67" s="86" t="s">
        <v>30</v>
      </c>
      <c r="C67" s="8" t="s">
        <v>21</v>
      </c>
      <c r="D67" s="87" t="s">
        <v>33</v>
      </c>
      <c r="E67" s="88" t="s">
        <v>36</v>
      </c>
      <c r="F67" s="8" t="s">
        <v>102</v>
      </c>
      <c r="G67" s="90"/>
      <c r="H67" s="9"/>
      <c r="I67" s="17"/>
      <c r="J67" s="37">
        <f>J68</f>
        <v>595.67000000000007</v>
      </c>
      <c r="K67" s="37">
        <f t="shared" ref="K67:L67" si="19">K68</f>
        <v>400</v>
      </c>
      <c r="L67" s="37">
        <f t="shared" si="19"/>
        <v>440.3</v>
      </c>
    </row>
    <row r="68" spans="1:12" ht="15.75">
      <c r="A68" s="110" t="s">
        <v>12</v>
      </c>
      <c r="B68" s="86" t="s">
        <v>30</v>
      </c>
      <c r="C68" s="8" t="s">
        <v>21</v>
      </c>
      <c r="D68" s="87" t="s">
        <v>33</v>
      </c>
      <c r="E68" s="88" t="s">
        <v>36</v>
      </c>
      <c r="F68" s="8" t="s">
        <v>102</v>
      </c>
      <c r="G68" s="90" t="s">
        <v>13</v>
      </c>
      <c r="H68" s="9"/>
      <c r="I68" s="17"/>
      <c r="J68" s="37">
        <f>J69</f>
        <v>595.67000000000007</v>
      </c>
      <c r="K68" s="37">
        <f t="shared" ref="K68:L69" si="20">K69</f>
        <v>400</v>
      </c>
      <c r="L68" s="38">
        <f t="shared" si="20"/>
        <v>440.3</v>
      </c>
    </row>
    <row r="69" spans="1:12" ht="63" customHeight="1">
      <c r="A69" s="110" t="s">
        <v>63</v>
      </c>
      <c r="B69" s="86" t="s">
        <v>30</v>
      </c>
      <c r="C69" s="87" t="s">
        <v>21</v>
      </c>
      <c r="D69" s="87" t="s">
        <v>33</v>
      </c>
      <c r="E69" s="89">
        <v>41110</v>
      </c>
      <c r="F69" s="87" t="s">
        <v>102</v>
      </c>
      <c r="G69" s="91" t="s">
        <v>13</v>
      </c>
      <c r="H69" s="12" t="s">
        <v>14</v>
      </c>
      <c r="I69" s="17"/>
      <c r="J69" s="37">
        <f>J70</f>
        <v>595.67000000000007</v>
      </c>
      <c r="K69" s="37">
        <f t="shared" si="20"/>
        <v>400</v>
      </c>
      <c r="L69" s="38">
        <f t="shared" si="20"/>
        <v>440.3</v>
      </c>
    </row>
    <row r="70" spans="1:12" ht="47.25">
      <c r="A70" s="70" t="s">
        <v>152</v>
      </c>
      <c r="B70" s="22" t="s">
        <v>30</v>
      </c>
      <c r="C70" s="4" t="s">
        <v>21</v>
      </c>
      <c r="D70" s="4" t="s">
        <v>33</v>
      </c>
      <c r="E70" s="77" t="s">
        <v>36</v>
      </c>
      <c r="F70" s="4" t="s">
        <v>102</v>
      </c>
      <c r="G70" s="20" t="s">
        <v>13</v>
      </c>
      <c r="H70" s="13" t="s">
        <v>14</v>
      </c>
      <c r="I70" s="4" t="s">
        <v>160</v>
      </c>
      <c r="J70" s="73">
        <f>'Прил 2'!J24</f>
        <v>595.67000000000007</v>
      </c>
      <c r="K70" s="73">
        <f>'Прил 2'!K24</f>
        <v>400</v>
      </c>
      <c r="L70" s="73">
        <f>'Прил 2'!L24</f>
        <v>440.3</v>
      </c>
    </row>
    <row r="71" spans="1:12" ht="31.5">
      <c r="A71" s="67" t="s">
        <v>37</v>
      </c>
      <c r="B71" s="17" t="s">
        <v>30</v>
      </c>
      <c r="C71" s="3" t="s">
        <v>21</v>
      </c>
      <c r="D71" s="87" t="s">
        <v>33</v>
      </c>
      <c r="E71" s="89" t="s">
        <v>38</v>
      </c>
      <c r="F71" s="87"/>
      <c r="G71" s="90"/>
      <c r="H71" s="9"/>
      <c r="I71" s="17"/>
      <c r="J71" s="37">
        <f>J72+J77+J82</f>
        <v>552.29999999999995</v>
      </c>
      <c r="K71" s="37">
        <f t="shared" ref="K71:L71" si="21">K79+K82</f>
        <v>90.2</v>
      </c>
      <c r="L71" s="37">
        <f t="shared" si="21"/>
        <v>103.6</v>
      </c>
    </row>
    <row r="72" spans="1:12" ht="78.75">
      <c r="A72" s="112" t="s">
        <v>99</v>
      </c>
      <c r="B72" s="17" t="s">
        <v>30</v>
      </c>
      <c r="C72" s="3" t="s">
        <v>21</v>
      </c>
      <c r="D72" s="87" t="s">
        <v>33</v>
      </c>
      <c r="E72" s="89" t="s">
        <v>38</v>
      </c>
      <c r="F72" s="87" t="s">
        <v>101</v>
      </c>
      <c r="G72" s="90"/>
      <c r="H72" s="9"/>
      <c r="I72" s="17"/>
      <c r="J72" s="37">
        <f t="shared" ref="J72:L75" si="22">J73</f>
        <v>26</v>
      </c>
      <c r="K72" s="37">
        <f t="shared" si="22"/>
        <v>0</v>
      </c>
      <c r="L72" s="37">
        <f t="shared" si="22"/>
        <v>0</v>
      </c>
    </row>
    <row r="73" spans="1:12" ht="31.5">
      <c r="A73" s="112" t="s">
        <v>100</v>
      </c>
      <c r="B73" s="17" t="s">
        <v>30</v>
      </c>
      <c r="C73" s="3" t="s">
        <v>21</v>
      </c>
      <c r="D73" s="87" t="s">
        <v>33</v>
      </c>
      <c r="E73" s="89" t="s">
        <v>38</v>
      </c>
      <c r="F73" s="87" t="s">
        <v>102</v>
      </c>
      <c r="G73" s="90"/>
      <c r="H73" s="9"/>
      <c r="I73" s="17"/>
      <c r="J73" s="37">
        <f t="shared" si="22"/>
        <v>26</v>
      </c>
      <c r="K73" s="37">
        <f t="shared" si="22"/>
        <v>0</v>
      </c>
      <c r="L73" s="37">
        <f t="shared" si="22"/>
        <v>0</v>
      </c>
    </row>
    <row r="74" spans="1:12" ht="15.75">
      <c r="A74" s="67" t="s">
        <v>12</v>
      </c>
      <c r="B74" s="21" t="s">
        <v>30</v>
      </c>
      <c r="C74" s="3" t="s">
        <v>21</v>
      </c>
      <c r="D74" s="87" t="s">
        <v>33</v>
      </c>
      <c r="E74" s="89" t="s">
        <v>38</v>
      </c>
      <c r="F74" s="87" t="s">
        <v>102</v>
      </c>
      <c r="G74" s="90" t="s">
        <v>13</v>
      </c>
      <c r="H74" s="9"/>
      <c r="I74" s="17"/>
      <c r="J74" s="37">
        <f t="shared" si="22"/>
        <v>26</v>
      </c>
      <c r="K74" s="37">
        <f t="shared" si="22"/>
        <v>0</v>
      </c>
      <c r="L74" s="37">
        <f t="shared" si="22"/>
        <v>0</v>
      </c>
    </row>
    <row r="75" spans="1:12" ht="63">
      <c r="A75" s="67" t="s">
        <v>63</v>
      </c>
      <c r="B75" s="21" t="s">
        <v>30</v>
      </c>
      <c r="C75" s="3" t="s">
        <v>21</v>
      </c>
      <c r="D75" s="87" t="s">
        <v>33</v>
      </c>
      <c r="E75" s="89" t="s">
        <v>38</v>
      </c>
      <c r="F75" s="87" t="s">
        <v>102</v>
      </c>
      <c r="G75" s="90" t="s">
        <v>13</v>
      </c>
      <c r="H75" s="9" t="s">
        <v>14</v>
      </c>
      <c r="I75" s="17"/>
      <c r="J75" s="37">
        <f t="shared" si="22"/>
        <v>26</v>
      </c>
      <c r="K75" s="37">
        <f t="shared" si="22"/>
        <v>0</v>
      </c>
      <c r="L75" s="37">
        <f t="shared" si="22"/>
        <v>0</v>
      </c>
    </row>
    <row r="76" spans="1:12" ht="47.25">
      <c r="A76" s="70" t="s">
        <v>152</v>
      </c>
      <c r="B76" s="22" t="s">
        <v>30</v>
      </c>
      <c r="C76" s="4" t="s">
        <v>21</v>
      </c>
      <c r="D76" s="4" t="s">
        <v>33</v>
      </c>
      <c r="E76" s="77" t="s">
        <v>38</v>
      </c>
      <c r="F76" s="4" t="s">
        <v>102</v>
      </c>
      <c r="G76" s="20" t="s">
        <v>13</v>
      </c>
      <c r="H76" s="13" t="s">
        <v>14</v>
      </c>
      <c r="I76" s="4" t="s">
        <v>160</v>
      </c>
      <c r="J76" s="73">
        <f>'Прил 2'!J27</f>
        <v>26</v>
      </c>
      <c r="K76" s="73">
        <f>'Прил 2'!K27</f>
        <v>0</v>
      </c>
      <c r="L76" s="73">
        <f>'Прил 2'!L27</f>
        <v>0</v>
      </c>
    </row>
    <row r="77" spans="1:12" ht="31.5">
      <c r="A77" s="7" t="s">
        <v>95</v>
      </c>
      <c r="B77" s="21" t="s">
        <v>30</v>
      </c>
      <c r="C77" s="3" t="s">
        <v>21</v>
      </c>
      <c r="D77" s="87" t="s">
        <v>33</v>
      </c>
      <c r="E77" s="89" t="s">
        <v>38</v>
      </c>
      <c r="F77" s="87" t="s">
        <v>97</v>
      </c>
      <c r="G77" s="90"/>
      <c r="H77" s="9"/>
      <c r="I77" s="17"/>
      <c r="J77" s="37">
        <f>J78</f>
        <v>471.7</v>
      </c>
      <c r="K77" s="37">
        <f t="shared" ref="K77:L77" si="23">K78</f>
        <v>36.6</v>
      </c>
      <c r="L77" s="37">
        <f t="shared" si="23"/>
        <v>50</v>
      </c>
    </row>
    <row r="78" spans="1:12" ht="47.25">
      <c r="A78" s="7" t="s">
        <v>96</v>
      </c>
      <c r="B78" s="21" t="s">
        <v>30</v>
      </c>
      <c r="C78" s="3" t="s">
        <v>21</v>
      </c>
      <c r="D78" s="87" t="s">
        <v>33</v>
      </c>
      <c r="E78" s="89" t="s">
        <v>38</v>
      </c>
      <c r="F78" s="87" t="s">
        <v>98</v>
      </c>
      <c r="G78" s="90"/>
      <c r="H78" s="9"/>
      <c r="I78" s="17"/>
      <c r="J78" s="37">
        <f>J79</f>
        <v>471.7</v>
      </c>
      <c r="K78" s="37">
        <f t="shared" ref="K78:L78" si="24">K79</f>
        <v>36.6</v>
      </c>
      <c r="L78" s="37">
        <f t="shared" si="24"/>
        <v>50</v>
      </c>
    </row>
    <row r="79" spans="1:12" ht="15.75">
      <c r="A79" s="67" t="s">
        <v>12</v>
      </c>
      <c r="B79" s="21" t="s">
        <v>30</v>
      </c>
      <c r="C79" s="3" t="s">
        <v>21</v>
      </c>
      <c r="D79" s="87" t="s">
        <v>33</v>
      </c>
      <c r="E79" s="89" t="s">
        <v>38</v>
      </c>
      <c r="F79" s="87" t="s">
        <v>98</v>
      </c>
      <c r="G79" s="90" t="s">
        <v>13</v>
      </c>
      <c r="H79" s="9"/>
      <c r="I79" s="17"/>
      <c r="J79" s="37">
        <f>J80</f>
        <v>471.7</v>
      </c>
      <c r="K79" s="37">
        <f t="shared" ref="K79:L80" si="25">K80</f>
        <v>36.6</v>
      </c>
      <c r="L79" s="38">
        <f t="shared" si="25"/>
        <v>50</v>
      </c>
    </row>
    <row r="80" spans="1:12" ht="69.75" customHeight="1">
      <c r="A80" s="67" t="s">
        <v>63</v>
      </c>
      <c r="B80" s="21" t="s">
        <v>30</v>
      </c>
      <c r="C80" s="3" t="s">
        <v>21</v>
      </c>
      <c r="D80" s="87" t="s">
        <v>33</v>
      </c>
      <c r="E80" s="89" t="s">
        <v>38</v>
      </c>
      <c r="F80" s="87" t="s">
        <v>98</v>
      </c>
      <c r="G80" s="90" t="s">
        <v>13</v>
      </c>
      <c r="H80" s="9" t="s">
        <v>14</v>
      </c>
      <c r="I80" s="17"/>
      <c r="J80" s="37">
        <f>J81</f>
        <v>471.7</v>
      </c>
      <c r="K80" s="37">
        <f t="shared" si="25"/>
        <v>36.6</v>
      </c>
      <c r="L80" s="38">
        <f t="shared" si="25"/>
        <v>50</v>
      </c>
    </row>
    <row r="81" spans="1:12" ht="47.25">
      <c r="A81" s="70" t="s">
        <v>152</v>
      </c>
      <c r="B81" s="22" t="s">
        <v>30</v>
      </c>
      <c r="C81" s="4" t="s">
        <v>21</v>
      </c>
      <c r="D81" s="4" t="s">
        <v>33</v>
      </c>
      <c r="E81" s="77" t="s">
        <v>38</v>
      </c>
      <c r="F81" s="4" t="s">
        <v>98</v>
      </c>
      <c r="G81" s="20" t="s">
        <v>13</v>
      </c>
      <c r="H81" s="13" t="s">
        <v>14</v>
      </c>
      <c r="I81" s="4" t="s">
        <v>160</v>
      </c>
      <c r="J81" s="73">
        <f>'Прил 2'!J28</f>
        <v>471.7</v>
      </c>
      <c r="K81" s="73">
        <f>'Прил 2'!K28</f>
        <v>36.6</v>
      </c>
      <c r="L81" s="73">
        <f>'Прил 2'!L28</f>
        <v>50</v>
      </c>
    </row>
    <row r="82" spans="1:12" ht="31.5">
      <c r="A82" s="7" t="s">
        <v>95</v>
      </c>
      <c r="B82" s="21" t="s">
        <v>30</v>
      </c>
      <c r="C82" s="3" t="s">
        <v>21</v>
      </c>
      <c r="D82" s="87" t="s">
        <v>33</v>
      </c>
      <c r="E82" s="89" t="s">
        <v>38</v>
      </c>
      <c r="F82" s="87" t="s">
        <v>104</v>
      </c>
      <c r="G82" s="90"/>
      <c r="H82" s="9"/>
      <c r="I82" s="17"/>
      <c r="J82" s="37">
        <f>J87+J83</f>
        <v>54.6</v>
      </c>
      <c r="K82" s="37">
        <f>K87</f>
        <v>53.6</v>
      </c>
      <c r="L82" s="37">
        <f>L87</f>
        <v>53.6</v>
      </c>
    </row>
    <row r="83" spans="1:12" ht="15.75">
      <c r="A83" s="39" t="s">
        <v>241</v>
      </c>
      <c r="B83" s="21" t="s">
        <v>30</v>
      </c>
      <c r="C83" s="3" t="s">
        <v>21</v>
      </c>
      <c r="D83" s="87" t="s">
        <v>33</v>
      </c>
      <c r="E83" s="89" t="s">
        <v>38</v>
      </c>
      <c r="F83" s="87" t="s">
        <v>242</v>
      </c>
      <c r="G83" s="90"/>
      <c r="H83" s="9"/>
      <c r="I83" s="87"/>
      <c r="J83" s="37">
        <f>J84</f>
        <v>1</v>
      </c>
      <c r="K83" s="37">
        <f t="shared" ref="K83:L85" si="26">K84</f>
        <v>0</v>
      </c>
      <c r="L83" s="37">
        <f t="shared" si="26"/>
        <v>0</v>
      </c>
    </row>
    <row r="84" spans="1:12" ht="15.75">
      <c r="A84" s="67" t="s">
        <v>12</v>
      </c>
      <c r="B84" s="21" t="s">
        <v>30</v>
      </c>
      <c r="C84" s="3" t="s">
        <v>21</v>
      </c>
      <c r="D84" s="87" t="s">
        <v>33</v>
      </c>
      <c r="E84" s="89" t="s">
        <v>38</v>
      </c>
      <c r="F84" s="87" t="s">
        <v>242</v>
      </c>
      <c r="G84" s="90" t="s">
        <v>13</v>
      </c>
      <c r="H84" s="9"/>
      <c r="I84" s="87"/>
      <c r="J84" s="37">
        <f>J85</f>
        <v>1</v>
      </c>
      <c r="K84" s="37">
        <f t="shared" si="26"/>
        <v>0</v>
      </c>
      <c r="L84" s="37">
        <f t="shared" si="26"/>
        <v>0</v>
      </c>
    </row>
    <row r="85" spans="1:12" ht="63">
      <c r="A85" s="67" t="s">
        <v>63</v>
      </c>
      <c r="B85" s="21" t="s">
        <v>30</v>
      </c>
      <c r="C85" s="3" t="s">
        <v>21</v>
      </c>
      <c r="D85" s="87" t="s">
        <v>33</v>
      </c>
      <c r="E85" s="89" t="s">
        <v>38</v>
      </c>
      <c r="F85" s="87" t="s">
        <v>242</v>
      </c>
      <c r="G85" s="90" t="s">
        <v>13</v>
      </c>
      <c r="H85" s="9" t="s">
        <v>14</v>
      </c>
      <c r="I85" s="87"/>
      <c r="J85" s="37">
        <f>J86</f>
        <v>1</v>
      </c>
      <c r="K85" s="37">
        <f t="shared" si="26"/>
        <v>0</v>
      </c>
      <c r="L85" s="37">
        <f t="shared" si="26"/>
        <v>0</v>
      </c>
    </row>
    <row r="86" spans="1:12" ht="47.25">
      <c r="A86" s="70" t="s">
        <v>152</v>
      </c>
      <c r="B86" s="13" t="s">
        <v>30</v>
      </c>
      <c r="C86" s="4" t="s">
        <v>21</v>
      </c>
      <c r="D86" s="4" t="s">
        <v>33</v>
      </c>
      <c r="E86" s="4" t="s">
        <v>38</v>
      </c>
      <c r="F86" s="4" t="s">
        <v>242</v>
      </c>
      <c r="G86" s="13" t="s">
        <v>13</v>
      </c>
      <c r="H86" s="13" t="s">
        <v>14</v>
      </c>
      <c r="I86" s="4" t="s">
        <v>160</v>
      </c>
      <c r="J86" s="73">
        <f>'Прил 2'!J31</f>
        <v>1</v>
      </c>
      <c r="K86" s="73">
        <f>'Прил 2'!K31</f>
        <v>0</v>
      </c>
      <c r="L86" s="73">
        <f>'Прил 2'!L31</f>
        <v>0</v>
      </c>
    </row>
    <row r="87" spans="1:12" ht="47.25">
      <c r="A87" s="7" t="s">
        <v>96</v>
      </c>
      <c r="B87" s="21" t="s">
        <v>30</v>
      </c>
      <c r="C87" s="3" t="s">
        <v>21</v>
      </c>
      <c r="D87" s="87" t="s">
        <v>33</v>
      </c>
      <c r="E87" s="89" t="s">
        <v>38</v>
      </c>
      <c r="F87" s="87" t="s">
        <v>106</v>
      </c>
      <c r="G87" s="90"/>
      <c r="H87" s="9"/>
      <c r="I87" s="17"/>
      <c r="J87" s="37">
        <f>J88</f>
        <v>53.6</v>
      </c>
      <c r="K87" s="37">
        <f t="shared" ref="K87:L89" si="27">K88</f>
        <v>53.6</v>
      </c>
      <c r="L87" s="37">
        <f t="shared" ref="L87" si="28">L88</f>
        <v>53.6</v>
      </c>
    </row>
    <row r="88" spans="1:12" ht="15.75">
      <c r="A88" s="67" t="s">
        <v>12</v>
      </c>
      <c r="B88" s="21" t="s">
        <v>30</v>
      </c>
      <c r="C88" s="3" t="s">
        <v>21</v>
      </c>
      <c r="D88" s="87" t="s">
        <v>33</v>
      </c>
      <c r="E88" s="89" t="s">
        <v>38</v>
      </c>
      <c r="F88" s="87" t="s">
        <v>106</v>
      </c>
      <c r="G88" s="90" t="s">
        <v>13</v>
      </c>
      <c r="H88" s="9"/>
      <c r="I88" s="17"/>
      <c r="J88" s="37">
        <f>J89</f>
        <v>53.6</v>
      </c>
      <c r="K88" s="37">
        <f t="shared" si="27"/>
        <v>53.6</v>
      </c>
      <c r="L88" s="38">
        <f t="shared" si="27"/>
        <v>53.6</v>
      </c>
    </row>
    <row r="89" spans="1:12" ht="69.75" customHeight="1">
      <c r="A89" s="67" t="s">
        <v>63</v>
      </c>
      <c r="B89" s="21" t="s">
        <v>30</v>
      </c>
      <c r="C89" s="3" t="s">
        <v>21</v>
      </c>
      <c r="D89" s="87" t="s">
        <v>33</v>
      </c>
      <c r="E89" s="89" t="s">
        <v>38</v>
      </c>
      <c r="F89" s="87" t="s">
        <v>106</v>
      </c>
      <c r="G89" s="90" t="s">
        <v>13</v>
      </c>
      <c r="H89" s="9" t="s">
        <v>14</v>
      </c>
      <c r="I89" s="17"/>
      <c r="J89" s="37">
        <f>J90</f>
        <v>53.6</v>
      </c>
      <c r="K89" s="37">
        <f t="shared" si="27"/>
        <v>53.6</v>
      </c>
      <c r="L89" s="38">
        <f t="shared" si="27"/>
        <v>53.6</v>
      </c>
    </row>
    <row r="90" spans="1:12" ht="47.25">
      <c r="A90" s="70" t="s">
        <v>152</v>
      </c>
      <c r="B90" s="22" t="s">
        <v>30</v>
      </c>
      <c r="C90" s="4" t="s">
        <v>21</v>
      </c>
      <c r="D90" s="4" t="s">
        <v>33</v>
      </c>
      <c r="E90" s="77" t="s">
        <v>38</v>
      </c>
      <c r="F90" s="4" t="s">
        <v>106</v>
      </c>
      <c r="G90" s="20" t="s">
        <v>13</v>
      </c>
      <c r="H90" s="13" t="s">
        <v>14</v>
      </c>
      <c r="I90" s="4" t="s">
        <v>160</v>
      </c>
      <c r="J90" s="73">
        <f>'Прил 2'!J32</f>
        <v>53.6</v>
      </c>
      <c r="K90" s="73">
        <f>'Прил 2'!K30</f>
        <v>53.6</v>
      </c>
      <c r="L90" s="73">
        <f>'Прил 2'!L30</f>
        <v>53.6</v>
      </c>
    </row>
    <row r="91" spans="1:12" ht="63">
      <c r="A91" s="31" t="s">
        <v>191</v>
      </c>
      <c r="B91" s="21" t="s">
        <v>30</v>
      </c>
      <c r="C91" s="3" t="s">
        <v>21</v>
      </c>
      <c r="D91" s="87" t="s">
        <v>33</v>
      </c>
      <c r="E91" s="89" t="s">
        <v>192</v>
      </c>
      <c r="F91" s="87"/>
      <c r="G91" s="90"/>
      <c r="H91" s="8"/>
      <c r="I91" s="91"/>
      <c r="J91" s="62">
        <f>J92</f>
        <v>153.03</v>
      </c>
      <c r="K91" s="62">
        <f t="shared" ref="K91:L95" si="29">K92</f>
        <v>0</v>
      </c>
      <c r="L91" s="62">
        <f t="shared" si="29"/>
        <v>0</v>
      </c>
    </row>
    <row r="92" spans="1:12" ht="78.75">
      <c r="A92" s="30" t="s">
        <v>99</v>
      </c>
      <c r="B92" s="21" t="s">
        <v>30</v>
      </c>
      <c r="C92" s="3" t="s">
        <v>21</v>
      </c>
      <c r="D92" s="87" t="s">
        <v>33</v>
      </c>
      <c r="E92" s="89" t="s">
        <v>192</v>
      </c>
      <c r="F92" s="87" t="s">
        <v>101</v>
      </c>
      <c r="G92" s="90"/>
      <c r="H92" s="8"/>
      <c r="I92" s="91"/>
      <c r="J92" s="62">
        <f>J93</f>
        <v>153.03</v>
      </c>
      <c r="K92" s="62">
        <f t="shared" si="29"/>
        <v>0</v>
      </c>
      <c r="L92" s="62">
        <f t="shared" si="29"/>
        <v>0</v>
      </c>
    </row>
    <row r="93" spans="1:12" ht="31.5">
      <c r="A93" s="30" t="s">
        <v>100</v>
      </c>
      <c r="B93" s="21" t="s">
        <v>30</v>
      </c>
      <c r="C93" s="3" t="s">
        <v>21</v>
      </c>
      <c r="D93" s="87" t="s">
        <v>33</v>
      </c>
      <c r="E93" s="89" t="s">
        <v>192</v>
      </c>
      <c r="F93" s="87" t="s">
        <v>102</v>
      </c>
      <c r="G93" s="90"/>
      <c r="H93" s="8"/>
      <c r="I93" s="91"/>
      <c r="J93" s="62">
        <f>J94</f>
        <v>153.03</v>
      </c>
      <c r="K93" s="62">
        <f t="shared" si="29"/>
        <v>0</v>
      </c>
      <c r="L93" s="62">
        <f t="shared" si="29"/>
        <v>0</v>
      </c>
    </row>
    <row r="94" spans="1:12" ht="15.75">
      <c r="A94" s="67" t="s">
        <v>12</v>
      </c>
      <c r="B94" s="21" t="s">
        <v>30</v>
      </c>
      <c r="C94" s="3" t="s">
        <v>21</v>
      </c>
      <c r="D94" s="87" t="s">
        <v>33</v>
      </c>
      <c r="E94" s="89" t="s">
        <v>192</v>
      </c>
      <c r="F94" s="87" t="s">
        <v>102</v>
      </c>
      <c r="G94" s="90" t="s">
        <v>13</v>
      </c>
      <c r="H94" s="8"/>
      <c r="I94" s="91"/>
      <c r="J94" s="62">
        <f>J95</f>
        <v>153.03</v>
      </c>
      <c r="K94" s="62">
        <f t="shared" si="29"/>
        <v>0</v>
      </c>
      <c r="L94" s="62">
        <f t="shared" si="29"/>
        <v>0</v>
      </c>
    </row>
    <row r="95" spans="1:12" ht="63">
      <c r="A95" s="67" t="s">
        <v>63</v>
      </c>
      <c r="B95" s="21" t="s">
        <v>30</v>
      </c>
      <c r="C95" s="3" t="s">
        <v>21</v>
      </c>
      <c r="D95" s="87" t="s">
        <v>33</v>
      </c>
      <c r="E95" s="89" t="s">
        <v>192</v>
      </c>
      <c r="F95" s="87" t="s">
        <v>102</v>
      </c>
      <c r="G95" s="90" t="s">
        <v>13</v>
      </c>
      <c r="H95" s="8" t="s">
        <v>14</v>
      </c>
      <c r="I95" s="91"/>
      <c r="J95" s="62">
        <f>J96</f>
        <v>153.03</v>
      </c>
      <c r="K95" s="62">
        <f t="shared" si="29"/>
        <v>0</v>
      </c>
      <c r="L95" s="62">
        <f t="shared" si="29"/>
        <v>0</v>
      </c>
    </row>
    <row r="96" spans="1:12" ht="47.25">
      <c r="A96" s="70" t="s">
        <v>152</v>
      </c>
      <c r="B96" s="22" t="s">
        <v>30</v>
      </c>
      <c r="C96" s="4" t="s">
        <v>21</v>
      </c>
      <c r="D96" s="4" t="s">
        <v>33</v>
      </c>
      <c r="E96" s="77" t="s">
        <v>192</v>
      </c>
      <c r="F96" s="4" t="s">
        <v>102</v>
      </c>
      <c r="G96" s="20" t="s">
        <v>13</v>
      </c>
      <c r="H96" s="13" t="s">
        <v>14</v>
      </c>
      <c r="I96" s="23" t="s">
        <v>160</v>
      </c>
      <c r="J96" s="73">
        <f>'Прил 2'!J35</f>
        <v>153.03</v>
      </c>
      <c r="K96" s="73">
        <f>'Прил 2'!K35</f>
        <v>0</v>
      </c>
      <c r="L96" s="73">
        <f>'Прил 2'!L35</f>
        <v>0</v>
      </c>
    </row>
    <row r="97" spans="1:53" ht="63">
      <c r="A97" s="111" t="s">
        <v>155</v>
      </c>
      <c r="B97" s="113">
        <v>89</v>
      </c>
      <c r="C97" s="114"/>
      <c r="D97" s="87"/>
      <c r="E97" s="89"/>
      <c r="F97" s="87"/>
      <c r="G97" s="91"/>
      <c r="H97" s="87"/>
      <c r="I97" s="91"/>
      <c r="J97" s="62">
        <f>J98</f>
        <v>729.16599999999994</v>
      </c>
      <c r="K97" s="62">
        <f t="shared" ref="K97:L97" si="30">K98</f>
        <v>499.9</v>
      </c>
      <c r="L97" s="62">
        <f t="shared" si="30"/>
        <v>534</v>
      </c>
    </row>
    <row r="98" spans="1:53" ht="80.25" customHeight="1">
      <c r="A98" s="111" t="s">
        <v>156</v>
      </c>
      <c r="B98" s="113">
        <v>89</v>
      </c>
      <c r="C98" s="114" t="s">
        <v>20</v>
      </c>
      <c r="D98" s="87"/>
      <c r="E98" s="89"/>
      <c r="F98" s="87"/>
      <c r="G98" s="91"/>
      <c r="H98" s="87"/>
      <c r="I98" s="91"/>
      <c r="J98" s="62">
        <f>J104+J116+J122+J158+J169+J140+J146+J163+J128+J147+J134+J105+J170</f>
        <v>729.16599999999994</v>
      </c>
      <c r="K98" s="62">
        <f>K104+K116+K122+K158+K169+K140+K146+K163+K128+K147+K134+K105</f>
        <v>499.9</v>
      </c>
      <c r="L98" s="62">
        <f>L104+L116+L122+L158+L169+L140+L146+L163+L128+L147</f>
        <v>534</v>
      </c>
    </row>
    <row r="99" spans="1:53" ht="15.75">
      <c r="A99" s="110" t="s">
        <v>57</v>
      </c>
      <c r="B99" s="115">
        <v>89</v>
      </c>
      <c r="C99" s="87">
        <v>1</v>
      </c>
      <c r="D99" s="87" t="s">
        <v>33</v>
      </c>
      <c r="E99" s="89" t="s">
        <v>58</v>
      </c>
      <c r="F99" s="87"/>
      <c r="G99" s="91"/>
      <c r="H99" s="87"/>
      <c r="I99" s="87"/>
      <c r="J99" s="62">
        <f>J102</f>
        <v>300.5</v>
      </c>
      <c r="K99" s="62">
        <f>K102</f>
        <v>272.57499999999999</v>
      </c>
      <c r="L99" s="116">
        <f>L102</f>
        <v>239.51499999999999</v>
      </c>
    </row>
    <row r="100" spans="1:53" ht="31.5">
      <c r="A100" s="111" t="s">
        <v>91</v>
      </c>
      <c r="B100" s="115">
        <v>89</v>
      </c>
      <c r="C100" s="87">
        <v>1</v>
      </c>
      <c r="D100" s="87" t="s">
        <v>33</v>
      </c>
      <c r="E100" s="89" t="s">
        <v>58</v>
      </c>
      <c r="F100" s="87" t="s">
        <v>93</v>
      </c>
      <c r="G100" s="91"/>
      <c r="H100" s="87"/>
      <c r="I100" s="87"/>
      <c r="J100" s="62">
        <f>J101</f>
        <v>300.5</v>
      </c>
      <c r="K100" s="62">
        <f t="shared" ref="K100:L100" si="31">K101</f>
        <v>272.57499999999999</v>
      </c>
      <c r="L100" s="62">
        <f t="shared" si="31"/>
        <v>239.51499999999999</v>
      </c>
    </row>
    <row r="101" spans="1:53" ht="31.5">
      <c r="A101" s="111" t="s">
        <v>92</v>
      </c>
      <c r="B101" s="115">
        <v>89</v>
      </c>
      <c r="C101" s="87">
        <v>1</v>
      </c>
      <c r="D101" s="87" t="s">
        <v>33</v>
      </c>
      <c r="E101" s="89" t="s">
        <v>58</v>
      </c>
      <c r="F101" s="87" t="s">
        <v>94</v>
      </c>
      <c r="G101" s="91"/>
      <c r="H101" s="87"/>
      <c r="I101" s="87"/>
      <c r="J101" s="62">
        <f>J102</f>
        <v>300.5</v>
      </c>
      <c r="K101" s="62">
        <f t="shared" ref="K101:L101" si="32">K102</f>
        <v>272.57499999999999</v>
      </c>
      <c r="L101" s="62">
        <f t="shared" si="32"/>
        <v>239.51499999999999</v>
      </c>
    </row>
    <row r="102" spans="1:53" ht="15.75">
      <c r="A102" s="110" t="s">
        <v>56</v>
      </c>
      <c r="B102" s="115">
        <v>89</v>
      </c>
      <c r="C102" s="87">
        <v>1</v>
      </c>
      <c r="D102" s="87" t="s">
        <v>33</v>
      </c>
      <c r="E102" s="89" t="s">
        <v>58</v>
      </c>
      <c r="F102" s="87" t="s">
        <v>94</v>
      </c>
      <c r="G102" s="91" t="s">
        <v>27</v>
      </c>
      <c r="H102" s="87"/>
      <c r="I102" s="87"/>
      <c r="J102" s="62">
        <f>J103</f>
        <v>300.5</v>
      </c>
      <c r="K102" s="62">
        <f t="shared" ref="K102:L103" si="33">K103</f>
        <v>272.57499999999999</v>
      </c>
      <c r="L102" s="116">
        <f t="shared" si="33"/>
        <v>239.51499999999999</v>
      </c>
    </row>
    <row r="103" spans="1:53" ht="15.75">
      <c r="A103" s="110" t="s">
        <v>23</v>
      </c>
      <c r="B103" s="115">
        <v>89</v>
      </c>
      <c r="C103" s="87">
        <v>1</v>
      </c>
      <c r="D103" s="87" t="s">
        <v>33</v>
      </c>
      <c r="E103" s="89" t="s">
        <v>58</v>
      </c>
      <c r="F103" s="87" t="s">
        <v>94</v>
      </c>
      <c r="G103" s="91" t="s">
        <v>27</v>
      </c>
      <c r="H103" s="87" t="s">
        <v>13</v>
      </c>
      <c r="I103" s="87"/>
      <c r="J103" s="62">
        <f>J104</f>
        <v>300.5</v>
      </c>
      <c r="K103" s="62">
        <f t="shared" si="33"/>
        <v>272.57499999999999</v>
      </c>
      <c r="L103" s="116">
        <f t="shared" si="33"/>
        <v>239.51499999999999</v>
      </c>
    </row>
    <row r="104" spans="1:53" ht="52.15" customHeight="1">
      <c r="A104" s="70" t="s">
        <v>152</v>
      </c>
      <c r="B104" s="26">
        <v>89</v>
      </c>
      <c r="C104" s="4">
        <v>1</v>
      </c>
      <c r="D104" s="4" t="s">
        <v>33</v>
      </c>
      <c r="E104" s="77" t="s">
        <v>58</v>
      </c>
      <c r="F104" s="4" t="s">
        <v>94</v>
      </c>
      <c r="G104" s="23" t="s">
        <v>27</v>
      </c>
      <c r="H104" s="4" t="s">
        <v>13</v>
      </c>
      <c r="I104" s="4" t="s">
        <v>160</v>
      </c>
      <c r="J104" s="73">
        <f>'Прил 2'!J120</f>
        <v>300.5</v>
      </c>
      <c r="K104" s="73">
        <f>'Прил 2'!K120</f>
        <v>272.57499999999999</v>
      </c>
      <c r="L104" s="73">
        <f>'Прил 2'!L120</f>
        <v>239.51499999999999</v>
      </c>
    </row>
    <row r="105" spans="1:53" ht="52.15" customHeight="1">
      <c r="A105" s="93" t="s">
        <v>157</v>
      </c>
      <c r="B105" s="86">
        <v>89</v>
      </c>
      <c r="C105" s="87" t="s">
        <v>20</v>
      </c>
      <c r="D105" s="87" t="s">
        <v>33</v>
      </c>
      <c r="E105" s="89" t="s">
        <v>43</v>
      </c>
      <c r="F105" s="87"/>
      <c r="G105" s="91"/>
      <c r="H105" s="12"/>
      <c r="I105" s="17"/>
      <c r="J105" s="62">
        <f>J106</f>
        <v>0.30399999999999999</v>
      </c>
      <c r="K105" s="62">
        <f t="shared" ref="K105:L109" si="34">K106</f>
        <v>0</v>
      </c>
      <c r="L105" s="62">
        <f t="shared" si="34"/>
        <v>0</v>
      </c>
    </row>
    <row r="106" spans="1:53" ht="36.75" customHeight="1">
      <c r="A106" s="93" t="s">
        <v>95</v>
      </c>
      <c r="B106" s="86">
        <v>89</v>
      </c>
      <c r="C106" s="87" t="s">
        <v>20</v>
      </c>
      <c r="D106" s="87" t="s">
        <v>33</v>
      </c>
      <c r="E106" s="89" t="s">
        <v>43</v>
      </c>
      <c r="F106" s="87" t="s">
        <v>97</v>
      </c>
      <c r="G106" s="91"/>
      <c r="H106" s="12"/>
      <c r="I106" s="17"/>
      <c r="J106" s="62">
        <f>J107</f>
        <v>0.30399999999999999</v>
      </c>
      <c r="K106" s="62">
        <f t="shared" si="34"/>
        <v>0</v>
      </c>
      <c r="L106" s="62">
        <f t="shared" si="34"/>
        <v>0</v>
      </c>
    </row>
    <row r="107" spans="1:53" ht="32.25" customHeight="1">
      <c r="A107" s="93" t="s">
        <v>96</v>
      </c>
      <c r="B107" s="86">
        <v>89</v>
      </c>
      <c r="C107" s="87" t="s">
        <v>20</v>
      </c>
      <c r="D107" s="87" t="s">
        <v>33</v>
      </c>
      <c r="E107" s="89" t="s">
        <v>43</v>
      </c>
      <c r="F107" s="87" t="s">
        <v>98</v>
      </c>
      <c r="G107" s="91"/>
      <c r="H107" s="12"/>
      <c r="I107" s="17"/>
      <c r="J107" s="62">
        <f>J108</f>
        <v>0.30399999999999999</v>
      </c>
      <c r="K107" s="62">
        <f t="shared" si="34"/>
        <v>0</v>
      </c>
      <c r="L107" s="62">
        <f t="shared" si="34"/>
        <v>0</v>
      </c>
    </row>
    <row r="108" spans="1:53" ht="36.75" customHeight="1">
      <c r="A108" s="110" t="s">
        <v>217</v>
      </c>
      <c r="B108" s="86">
        <v>89</v>
      </c>
      <c r="C108" s="87" t="s">
        <v>20</v>
      </c>
      <c r="D108" s="87" t="s">
        <v>33</v>
      </c>
      <c r="E108" s="89" t="s">
        <v>43</v>
      </c>
      <c r="F108" s="87" t="s">
        <v>98</v>
      </c>
      <c r="G108" s="91" t="s">
        <v>25</v>
      </c>
      <c r="H108" s="12"/>
      <c r="I108" s="17"/>
      <c r="J108" s="62">
        <f>J109</f>
        <v>0.30399999999999999</v>
      </c>
      <c r="K108" s="62">
        <f t="shared" si="34"/>
        <v>0</v>
      </c>
      <c r="L108" s="62">
        <f t="shared" si="34"/>
        <v>0</v>
      </c>
    </row>
    <row r="109" spans="1:53" ht="52.15" customHeight="1">
      <c r="A109" s="110" t="s">
        <v>218</v>
      </c>
      <c r="B109" s="86">
        <v>89</v>
      </c>
      <c r="C109" s="87" t="s">
        <v>20</v>
      </c>
      <c r="D109" s="87" t="s">
        <v>33</v>
      </c>
      <c r="E109" s="89" t="s">
        <v>43</v>
      </c>
      <c r="F109" s="87" t="s">
        <v>98</v>
      </c>
      <c r="G109" s="91" t="s">
        <v>25</v>
      </c>
      <c r="H109" s="12" t="s">
        <v>27</v>
      </c>
      <c r="I109" s="3"/>
      <c r="J109" s="62">
        <f>J110</f>
        <v>0.30399999999999999</v>
      </c>
      <c r="K109" s="62">
        <f t="shared" si="34"/>
        <v>0</v>
      </c>
      <c r="L109" s="62">
        <f t="shared" si="34"/>
        <v>0</v>
      </c>
    </row>
    <row r="110" spans="1:53" ht="52.15" customHeight="1">
      <c r="A110" s="70" t="s">
        <v>152</v>
      </c>
      <c r="B110" s="22">
        <v>89</v>
      </c>
      <c r="C110" s="4" t="s">
        <v>20</v>
      </c>
      <c r="D110" s="4" t="s">
        <v>33</v>
      </c>
      <c r="E110" s="77" t="s">
        <v>43</v>
      </c>
      <c r="F110" s="4" t="s">
        <v>98</v>
      </c>
      <c r="G110" s="23" t="s">
        <v>25</v>
      </c>
      <c r="H110" s="4" t="s">
        <v>27</v>
      </c>
      <c r="I110" s="4" t="s">
        <v>160</v>
      </c>
      <c r="J110" s="73">
        <f>'Прил 2'!J71</f>
        <v>0.30399999999999999</v>
      </c>
      <c r="K110" s="73">
        <f>'Прил 2'!K71</f>
        <v>0</v>
      </c>
      <c r="L110" s="73">
        <f>'Прил 2'!L71</f>
        <v>0</v>
      </c>
    </row>
    <row r="111" spans="1:53" ht="52.9" customHeight="1">
      <c r="A111" s="93" t="s">
        <v>157</v>
      </c>
      <c r="B111" s="86">
        <v>89</v>
      </c>
      <c r="C111" s="87" t="s">
        <v>20</v>
      </c>
      <c r="D111" s="87" t="s">
        <v>33</v>
      </c>
      <c r="E111" s="89" t="s">
        <v>43</v>
      </c>
      <c r="F111" s="87"/>
      <c r="G111" s="91"/>
      <c r="H111" s="12"/>
      <c r="I111" s="17"/>
      <c r="J111" s="37">
        <f>J114</f>
        <v>4.6959999999999997</v>
      </c>
      <c r="K111" s="37">
        <f>K114</f>
        <v>5</v>
      </c>
      <c r="L111" s="38">
        <f>L114</f>
        <v>5</v>
      </c>
    </row>
    <row r="112" spans="1:53" s="57" customFormat="1" ht="21.6" customHeight="1">
      <c r="A112" s="117" t="s">
        <v>103</v>
      </c>
      <c r="B112" s="86" t="s">
        <v>45</v>
      </c>
      <c r="C112" s="87" t="s">
        <v>20</v>
      </c>
      <c r="D112" s="87" t="s">
        <v>33</v>
      </c>
      <c r="E112" s="89" t="s">
        <v>43</v>
      </c>
      <c r="F112" s="87" t="s">
        <v>104</v>
      </c>
      <c r="G112" s="91"/>
      <c r="H112" s="3"/>
      <c r="I112" s="17"/>
      <c r="J112" s="35">
        <f>J113</f>
        <v>4.6959999999999997</v>
      </c>
      <c r="K112" s="35">
        <f t="shared" ref="K112:L112" si="35">K113</f>
        <v>5</v>
      </c>
      <c r="L112" s="35">
        <f t="shared" si="35"/>
        <v>5</v>
      </c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</row>
    <row r="113" spans="1:53" s="57" customFormat="1" ht="22.15" customHeight="1">
      <c r="A113" s="93" t="s">
        <v>44</v>
      </c>
      <c r="B113" s="86" t="s">
        <v>45</v>
      </c>
      <c r="C113" s="87" t="s">
        <v>20</v>
      </c>
      <c r="D113" s="87" t="s">
        <v>33</v>
      </c>
      <c r="E113" s="89" t="s">
        <v>43</v>
      </c>
      <c r="F113" s="87" t="s">
        <v>46</v>
      </c>
      <c r="G113" s="91"/>
      <c r="H113" s="3"/>
      <c r="I113" s="17"/>
      <c r="J113" s="35">
        <f>J114</f>
        <v>4.6959999999999997</v>
      </c>
      <c r="K113" s="35">
        <f t="shared" ref="K113:L113" si="36">K114</f>
        <v>5</v>
      </c>
      <c r="L113" s="35">
        <f t="shared" si="36"/>
        <v>5</v>
      </c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</row>
    <row r="114" spans="1:53" ht="15.75">
      <c r="A114" s="110" t="s">
        <v>12</v>
      </c>
      <c r="B114" s="86" t="s">
        <v>45</v>
      </c>
      <c r="C114" s="87" t="s">
        <v>20</v>
      </c>
      <c r="D114" s="87" t="s">
        <v>33</v>
      </c>
      <c r="E114" s="89" t="s">
        <v>43</v>
      </c>
      <c r="F114" s="87" t="s">
        <v>46</v>
      </c>
      <c r="G114" s="91" t="s">
        <v>13</v>
      </c>
      <c r="H114" s="12"/>
      <c r="I114" s="17"/>
      <c r="J114" s="37">
        <f>J115</f>
        <v>4.6959999999999997</v>
      </c>
      <c r="K114" s="37">
        <f t="shared" ref="K114:L115" si="37">K115</f>
        <v>5</v>
      </c>
      <c r="L114" s="38">
        <f t="shared" si="37"/>
        <v>5</v>
      </c>
    </row>
    <row r="115" spans="1:53" ht="15.75">
      <c r="A115" s="110" t="s">
        <v>64</v>
      </c>
      <c r="B115" s="86" t="s">
        <v>45</v>
      </c>
      <c r="C115" s="87" t="s">
        <v>20</v>
      </c>
      <c r="D115" s="87" t="s">
        <v>33</v>
      </c>
      <c r="E115" s="89" t="s">
        <v>43</v>
      </c>
      <c r="F115" s="87" t="s">
        <v>46</v>
      </c>
      <c r="G115" s="91" t="s">
        <v>13</v>
      </c>
      <c r="H115" s="12" t="s">
        <v>42</v>
      </c>
      <c r="I115" s="3"/>
      <c r="J115" s="37">
        <f>J116</f>
        <v>4.6959999999999997</v>
      </c>
      <c r="K115" s="37">
        <f t="shared" si="37"/>
        <v>5</v>
      </c>
      <c r="L115" s="38">
        <f t="shared" si="37"/>
        <v>5</v>
      </c>
    </row>
    <row r="116" spans="1:53" ht="47.25">
      <c r="A116" s="70" t="s">
        <v>152</v>
      </c>
      <c r="B116" s="27">
        <v>89</v>
      </c>
      <c r="C116" s="15" t="s">
        <v>20</v>
      </c>
      <c r="D116" s="4" t="s">
        <v>33</v>
      </c>
      <c r="E116" s="77" t="s">
        <v>43</v>
      </c>
      <c r="F116" s="4" t="s">
        <v>46</v>
      </c>
      <c r="G116" s="23" t="s">
        <v>13</v>
      </c>
      <c r="H116" s="4" t="s">
        <v>42</v>
      </c>
      <c r="I116" s="4" t="s">
        <v>160</v>
      </c>
      <c r="J116" s="73">
        <f>'Прил 2'!J46</f>
        <v>4.6959999999999997</v>
      </c>
      <c r="K116" s="73">
        <f>'Прил 2'!K46</f>
        <v>5</v>
      </c>
      <c r="L116" s="73">
        <f>'Прил 2'!L46</f>
        <v>5</v>
      </c>
    </row>
    <row r="117" spans="1:53" ht="15.75">
      <c r="A117" s="67" t="s">
        <v>60</v>
      </c>
      <c r="B117" s="25">
        <v>89</v>
      </c>
      <c r="C117" s="3">
        <v>1</v>
      </c>
      <c r="D117" s="3" t="s">
        <v>33</v>
      </c>
      <c r="E117" s="34">
        <v>41240</v>
      </c>
      <c r="F117" s="87"/>
      <c r="G117" s="76"/>
      <c r="H117" s="12"/>
      <c r="I117" s="12"/>
      <c r="J117" s="37">
        <f>J120</f>
        <v>3.3</v>
      </c>
      <c r="K117" s="37">
        <f>K120</f>
        <v>3.3</v>
      </c>
      <c r="L117" s="38">
        <f>L120</f>
        <v>3.3</v>
      </c>
    </row>
    <row r="118" spans="1:53" ht="31.5">
      <c r="A118" s="7" t="s">
        <v>88</v>
      </c>
      <c r="B118" s="25">
        <v>89</v>
      </c>
      <c r="C118" s="3">
        <v>1</v>
      </c>
      <c r="D118" s="3" t="s">
        <v>33</v>
      </c>
      <c r="E118" s="34" t="s">
        <v>65</v>
      </c>
      <c r="F118" s="87" t="s">
        <v>89</v>
      </c>
      <c r="G118" s="76"/>
      <c r="H118" s="12"/>
      <c r="I118" s="12"/>
      <c r="J118" s="37">
        <f>J119</f>
        <v>3.3</v>
      </c>
      <c r="K118" s="37">
        <f t="shared" ref="K118:L118" si="38">K119</f>
        <v>3.3</v>
      </c>
      <c r="L118" s="37">
        <f t="shared" si="38"/>
        <v>3.3</v>
      </c>
    </row>
    <row r="119" spans="1:53" ht="15.75">
      <c r="A119" s="32" t="s">
        <v>61</v>
      </c>
      <c r="B119" s="25">
        <v>89</v>
      </c>
      <c r="C119" s="3">
        <v>1</v>
      </c>
      <c r="D119" s="3" t="s">
        <v>33</v>
      </c>
      <c r="E119" s="34" t="s">
        <v>65</v>
      </c>
      <c r="F119" s="87" t="s">
        <v>149</v>
      </c>
      <c r="G119" s="76"/>
      <c r="H119" s="12"/>
      <c r="I119" s="12"/>
      <c r="J119" s="37">
        <f>J120</f>
        <v>3.3</v>
      </c>
      <c r="K119" s="37">
        <f t="shared" ref="K119:L119" si="39">K120</f>
        <v>3.3</v>
      </c>
      <c r="L119" s="37">
        <f t="shared" si="39"/>
        <v>3.3</v>
      </c>
    </row>
    <row r="120" spans="1:53" ht="31.5">
      <c r="A120" s="67" t="s">
        <v>15</v>
      </c>
      <c r="B120" s="25">
        <v>89</v>
      </c>
      <c r="C120" s="3">
        <v>1</v>
      </c>
      <c r="D120" s="3" t="s">
        <v>33</v>
      </c>
      <c r="E120" s="34" t="s">
        <v>65</v>
      </c>
      <c r="F120" s="87" t="s">
        <v>149</v>
      </c>
      <c r="G120" s="76" t="s">
        <v>28</v>
      </c>
      <c r="H120" s="12"/>
      <c r="I120" s="12"/>
      <c r="J120" s="37">
        <f>J121</f>
        <v>3.3</v>
      </c>
      <c r="K120" s="37">
        <f t="shared" ref="K120:L121" si="40">K121</f>
        <v>3.3</v>
      </c>
      <c r="L120" s="38">
        <f t="shared" si="40"/>
        <v>3.3</v>
      </c>
    </row>
    <row r="121" spans="1:53" ht="31.5">
      <c r="A121" s="67" t="s">
        <v>59</v>
      </c>
      <c r="B121" s="25">
        <v>89</v>
      </c>
      <c r="C121" s="3">
        <v>1</v>
      </c>
      <c r="D121" s="3" t="s">
        <v>33</v>
      </c>
      <c r="E121" s="34" t="s">
        <v>65</v>
      </c>
      <c r="F121" s="87" t="s">
        <v>149</v>
      </c>
      <c r="G121" s="76" t="s">
        <v>28</v>
      </c>
      <c r="H121" s="12" t="s">
        <v>13</v>
      </c>
      <c r="I121" s="12"/>
      <c r="J121" s="37">
        <f>J122</f>
        <v>3.3</v>
      </c>
      <c r="K121" s="37">
        <f t="shared" si="40"/>
        <v>3.3</v>
      </c>
      <c r="L121" s="38">
        <f t="shared" si="40"/>
        <v>3.3</v>
      </c>
    </row>
    <row r="122" spans="1:53" ht="47.25">
      <c r="A122" s="70" t="s">
        <v>152</v>
      </c>
      <c r="B122" s="23">
        <v>89</v>
      </c>
      <c r="C122" s="4">
        <v>1</v>
      </c>
      <c r="D122" s="4" t="s">
        <v>33</v>
      </c>
      <c r="E122" s="77" t="s">
        <v>65</v>
      </c>
      <c r="F122" s="4" t="s">
        <v>149</v>
      </c>
      <c r="G122" s="23" t="s">
        <v>28</v>
      </c>
      <c r="H122" s="4" t="s">
        <v>13</v>
      </c>
      <c r="I122" s="4" t="s">
        <v>160</v>
      </c>
      <c r="J122" s="73">
        <f>'Прил 2'!J127</f>
        <v>3.3</v>
      </c>
      <c r="K122" s="73">
        <f>'Прил 2'!K127</f>
        <v>3.3</v>
      </c>
      <c r="L122" s="73">
        <f>'Прил 2'!L127</f>
        <v>3.3</v>
      </c>
    </row>
    <row r="123" spans="1:53" ht="15.75">
      <c r="A123" s="117" t="s">
        <v>224</v>
      </c>
      <c r="B123" s="8">
        <v>89</v>
      </c>
      <c r="C123" s="87" t="s">
        <v>20</v>
      </c>
      <c r="D123" s="87" t="s">
        <v>33</v>
      </c>
      <c r="E123" s="87" t="s">
        <v>164</v>
      </c>
      <c r="F123" s="87"/>
      <c r="G123" s="87"/>
      <c r="H123" s="87"/>
      <c r="I123" s="87"/>
      <c r="J123" s="62">
        <f t="shared" ref="J123:L127" si="41">J124</f>
        <v>0</v>
      </c>
      <c r="K123" s="62">
        <f t="shared" si="41"/>
        <v>27.925000000000001</v>
      </c>
      <c r="L123" s="62">
        <f t="shared" si="41"/>
        <v>60.984999999999999</v>
      </c>
    </row>
    <row r="124" spans="1:53" ht="15.75">
      <c r="A124" s="117" t="s">
        <v>103</v>
      </c>
      <c r="B124" s="215">
        <v>89</v>
      </c>
      <c r="C124" s="87" t="s">
        <v>20</v>
      </c>
      <c r="D124" s="87" t="s">
        <v>33</v>
      </c>
      <c r="E124" s="87" t="s">
        <v>164</v>
      </c>
      <c r="F124" s="87" t="s">
        <v>104</v>
      </c>
      <c r="G124" s="87"/>
      <c r="H124" s="87"/>
      <c r="I124" s="87"/>
      <c r="J124" s="62">
        <f t="shared" si="41"/>
        <v>0</v>
      </c>
      <c r="K124" s="62">
        <f t="shared" si="41"/>
        <v>27.925000000000001</v>
      </c>
      <c r="L124" s="62">
        <f t="shared" si="41"/>
        <v>60.984999999999999</v>
      </c>
    </row>
    <row r="125" spans="1:53" ht="15.75">
      <c r="A125" s="117" t="s">
        <v>44</v>
      </c>
      <c r="B125" s="215">
        <v>89</v>
      </c>
      <c r="C125" s="87" t="s">
        <v>20</v>
      </c>
      <c r="D125" s="87" t="s">
        <v>33</v>
      </c>
      <c r="E125" s="87" t="s">
        <v>164</v>
      </c>
      <c r="F125" s="87" t="s">
        <v>46</v>
      </c>
      <c r="G125" s="87"/>
      <c r="H125" s="87"/>
      <c r="I125" s="87"/>
      <c r="J125" s="62">
        <f t="shared" si="41"/>
        <v>0</v>
      </c>
      <c r="K125" s="62">
        <f t="shared" si="41"/>
        <v>27.925000000000001</v>
      </c>
      <c r="L125" s="62">
        <f t="shared" si="41"/>
        <v>60.984999999999999</v>
      </c>
    </row>
    <row r="126" spans="1:53" ht="15.75">
      <c r="A126" s="117" t="s">
        <v>224</v>
      </c>
      <c r="B126" s="215">
        <v>89</v>
      </c>
      <c r="C126" s="87" t="s">
        <v>20</v>
      </c>
      <c r="D126" s="87" t="s">
        <v>33</v>
      </c>
      <c r="E126" s="87" t="s">
        <v>164</v>
      </c>
      <c r="F126" s="87" t="s">
        <v>46</v>
      </c>
      <c r="G126" s="87" t="s">
        <v>163</v>
      </c>
      <c r="H126" s="87"/>
      <c r="I126" s="87"/>
      <c r="J126" s="62">
        <f t="shared" si="41"/>
        <v>0</v>
      </c>
      <c r="K126" s="62">
        <f t="shared" si="41"/>
        <v>27.925000000000001</v>
      </c>
      <c r="L126" s="62">
        <f t="shared" si="41"/>
        <v>60.984999999999999</v>
      </c>
    </row>
    <row r="127" spans="1:53" ht="15.75">
      <c r="A127" s="117" t="s">
        <v>224</v>
      </c>
      <c r="B127" s="215">
        <v>89</v>
      </c>
      <c r="C127" s="87" t="s">
        <v>20</v>
      </c>
      <c r="D127" s="87" t="s">
        <v>33</v>
      </c>
      <c r="E127" s="87" t="s">
        <v>164</v>
      </c>
      <c r="F127" s="87" t="s">
        <v>46</v>
      </c>
      <c r="G127" s="87" t="s">
        <v>163</v>
      </c>
      <c r="H127" s="87" t="s">
        <v>163</v>
      </c>
      <c r="I127" s="87"/>
      <c r="J127" s="62">
        <f t="shared" si="41"/>
        <v>0</v>
      </c>
      <c r="K127" s="62">
        <f t="shared" si="41"/>
        <v>27.925000000000001</v>
      </c>
      <c r="L127" s="62">
        <f t="shared" si="41"/>
        <v>60.984999999999999</v>
      </c>
    </row>
    <row r="128" spans="1:53" ht="47.25">
      <c r="A128" s="70" t="s">
        <v>152</v>
      </c>
      <c r="B128" s="216">
        <f>'Прил 2'!J134</f>
        <v>0</v>
      </c>
      <c r="C128" s="4" t="s">
        <v>20</v>
      </c>
      <c r="D128" s="4" t="s">
        <v>33</v>
      </c>
      <c r="E128" s="4" t="s">
        <v>164</v>
      </c>
      <c r="F128" s="4" t="s">
        <v>46</v>
      </c>
      <c r="G128" s="4" t="s">
        <v>163</v>
      </c>
      <c r="H128" s="4" t="s">
        <v>163</v>
      </c>
      <c r="I128" s="4" t="s">
        <v>160</v>
      </c>
      <c r="J128" s="73">
        <f>'Прил 2'!J134</f>
        <v>0</v>
      </c>
      <c r="K128" s="73">
        <f>'Прил 2'!K134</f>
        <v>27.925000000000001</v>
      </c>
      <c r="L128" s="73">
        <f>'Прил 2'!L134</f>
        <v>60.984999999999999</v>
      </c>
    </row>
    <row r="129" spans="1:12" ht="31.5">
      <c r="A129" s="93" t="s">
        <v>197</v>
      </c>
      <c r="B129" s="127" t="s">
        <v>45</v>
      </c>
      <c r="C129" s="8" t="s">
        <v>20</v>
      </c>
      <c r="D129" s="8" t="s">
        <v>33</v>
      </c>
      <c r="E129" s="8" t="s">
        <v>198</v>
      </c>
      <c r="F129" s="8"/>
      <c r="G129" s="87"/>
      <c r="H129" s="87"/>
      <c r="I129" s="87"/>
      <c r="J129" s="62">
        <f>J130</f>
        <v>100</v>
      </c>
      <c r="K129" s="62">
        <f t="shared" ref="K129:L133" si="42">K130</f>
        <v>0</v>
      </c>
      <c r="L129" s="62">
        <f t="shared" si="42"/>
        <v>0</v>
      </c>
    </row>
    <row r="130" spans="1:12" ht="31.5">
      <c r="A130" s="93" t="s">
        <v>95</v>
      </c>
      <c r="B130" s="127" t="s">
        <v>45</v>
      </c>
      <c r="C130" s="8" t="s">
        <v>20</v>
      </c>
      <c r="D130" s="8" t="s">
        <v>33</v>
      </c>
      <c r="E130" s="8" t="s">
        <v>198</v>
      </c>
      <c r="F130" s="8" t="s">
        <v>97</v>
      </c>
      <c r="G130" s="87"/>
      <c r="H130" s="87"/>
      <c r="I130" s="87"/>
      <c r="J130" s="62">
        <f>J131</f>
        <v>100</v>
      </c>
      <c r="K130" s="62">
        <f t="shared" si="42"/>
        <v>0</v>
      </c>
      <c r="L130" s="62">
        <f t="shared" si="42"/>
        <v>0</v>
      </c>
    </row>
    <row r="131" spans="1:12" ht="47.25">
      <c r="A131" s="93" t="s">
        <v>96</v>
      </c>
      <c r="B131" s="127" t="s">
        <v>45</v>
      </c>
      <c r="C131" s="8" t="s">
        <v>20</v>
      </c>
      <c r="D131" s="8" t="s">
        <v>33</v>
      </c>
      <c r="E131" s="8" t="s">
        <v>198</v>
      </c>
      <c r="F131" s="8" t="s">
        <v>98</v>
      </c>
      <c r="G131" s="87"/>
      <c r="H131" s="87"/>
      <c r="I131" s="87"/>
      <c r="J131" s="62">
        <f>J132</f>
        <v>100</v>
      </c>
      <c r="K131" s="62">
        <f t="shared" si="42"/>
        <v>0</v>
      </c>
      <c r="L131" s="62">
        <f t="shared" si="42"/>
        <v>0</v>
      </c>
    </row>
    <row r="132" spans="1:12" ht="31.5">
      <c r="A132" s="239" t="s">
        <v>217</v>
      </c>
      <c r="B132" s="127" t="s">
        <v>45</v>
      </c>
      <c r="C132" s="8" t="s">
        <v>20</v>
      </c>
      <c r="D132" s="8" t="s">
        <v>33</v>
      </c>
      <c r="E132" s="8" t="s">
        <v>198</v>
      </c>
      <c r="F132" s="8" t="s">
        <v>98</v>
      </c>
      <c r="G132" s="91" t="s">
        <v>25</v>
      </c>
      <c r="H132" s="87"/>
      <c r="I132" s="87"/>
      <c r="J132" s="62">
        <f>J133</f>
        <v>100</v>
      </c>
      <c r="K132" s="62">
        <f t="shared" si="42"/>
        <v>0</v>
      </c>
      <c r="L132" s="62">
        <f t="shared" si="42"/>
        <v>0</v>
      </c>
    </row>
    <row r="133" spans="1:12" ht="47.25">
      <c r="A133" s="239" t="s">
        <v>218</v>
      </c>
      <c r="B133" s="127" t="s">
        <v>45</v>
      </c>
      <c r="C133" s="8" t="s">
        <v>20</v>
      </c>
      <c r="D133" s="8" t="s">
        <v>33</v>
      </c>
      <c r="E133" s="8" t="s">
        <v>198</v>
      </c>
      <c r="F133" s="8" t="s">
        <v>98</v>
      </c>
      <c r="G133" s="91" t="s">
        <v>25</v>
      </c>
      <c r="H133" s="87" t="s">
        <v>27</v>
      </c>
      <c r="I133" s="87"/>
      <c r="J133" s="62">
        <f>J134</f>
        <v>100</v>
      </c>
      <c r="K133" s="62">
        <f t="shared" si="42"/>
        <v>0</v>
      </c>
      <c r="L133" s="62">
        <f t="shared" si="42"/>
        <v>0</v>
      </c>
    </row>
    <row r="134" spans="1:12" ht="47.25">
      <c r="A134" s="70" t="s">
        <v>152</v>
      </c>
      <c r="B134" s="216">
        <v>89</v>
      </c>
      <c r="C134" s="4" t="s">
        <v>20</v>
      </c>
      <c r="D134" s="4" t="s">
        <v>33</v>
      </c>
      <c r="E134" s="4" t="s">
        <v>198</v>
      </c>
      <c r="F134" s="4" t="s">
        <v>98</v>
      </c>
      <c r="G134" s="4" t="s">
        <v>25</v>
      </c>
      <c r="H134" s="4" t="s">
        <v>27</v>
      </c>
      <c r="I134" s="4" t="s">
        <v>160</v>
      </c>
      <c r="J134" s="73">
        <f>'Прил 2'!J74</f>
        <v>100</v>
      </c>
      <c r="K134" s="73">
        <f>'Прил 2'!K74</f>
        <v>0</v>
      </c>
      <c r="L134" s="73">
        <f>'Прил 2'!L74</f>
        <v>0</v>
      </c>
    </row>
    <row r="135" spans="1:12" ht="15.75">
      <c r="A135" s="7" t="s">
        <v>55</v>
      </c>
      <c r="B135" s="9" t="s">
        <v>45</v>
      </c>
      <c r="C135" s="11">
        <v>1</v>
      </c>
      <c r="D135" s="12" t="s">
        <v>33</v>
      </c>
      <c r="E135" s="79">
        <v>43010</v>
      </c>
      <c r="F135" s="118"/>
      <c r="G135" s="80"/>
      <c r="H135" s="10"/>
      <c r="I135" s="10"/>
      <c r="J135" s="37">
        <f>J138</f>
        <v>78</v>
      </c>
      <c r="K135" s="37">
        <f>K138</f>
        <v>5</v>
      </c>
      <c r="L135" s="38">
        <f>L138</f>
        <v>25</v>
      </c>
    </row>
    <row r="136" spans="1:12" ht="31.5" customHeight="1">
      <c r="A136" s="7" t="s">
        <v>96</v>
      </c>
      <c r="B136" s="9" t="s">
        <v>45</v>
      </c>
      <c r="C136" s="11">
        <v>1</v>
      </c>
      <c r="D136" s="12" t="s">
        <v>33</v>
      </c>
      <c r="E136" s="79">
        <v>43010</v>
      </c>
      <c r="F136" s="118">
        <v>200</v>
      </c>
      <c r="G136" s="80"/>
      <c r="H136" s="10"/>
      <c r="I136" s="10"/>
      <c r="J136" s="37">
        <f>J137</f>
        <v>78</v>
      </c>
      <c r="K136" s="37">
        <f t="shared" ref="K136:L136" si="43">K137</f>
        <v>5</v>
      </c>
      <c r="L136" s="37">
        <f t="shared" si="43"/>
        <v>25</v>
      </c>
    </row>
    <row r="137" spans="1:12" ht="15.75">
      <c r="A137" s="31" t="s">
        <v>39</v>
      </c>
      <c r="B137" s="9" t="s">
        <v>45</v>
      </c>
      <c r="C137" s="11">
        <v>1</v>
      </c>
      <c r="D137" s="12" t="s">
        <v>33</v>
      </c>
      <c r="E137" s="79">
        <v>43010</v>
      </c>
      <c r="F137" s="118">
        <v>240</v>
      </c>
      <c r="G137" s="80"/>
      <c r="H137" s="10"/>
      <c r="I137" s="10"/>
      <c r="J137" s="37">
        <f>J138</f>
        <v>78</v>
      </c>
      <c r="K137" s="37">
        <f t="shared" ref="K137:L137" si="44">K138</f>
        <v>5</v>
      </c>
      <c r="L137" s="37">
        <f t="shared" si="44"/>
        <v>25</v>
      </c>
    </row>
    <row r="138" spans="1:12" ht="15.75">
      <c r="A138" s="67" t="s">
        <v>53</v>
      </c>
      <c r="B138" s="9" t="s">
        <v>45</v>
      </c>
      <c r="C138" s="11">
        <v>1</v>
      </c>
      <c r="D138" s="12" t="s">
        <v>33</v>
      </c>
      <c r="E138" s="79">
        <v>43010</v>
      </c>
      <c r="F138" s="118">
        <v>240</v>
      </c>
      <c r="G138" s="80" t="s">
        <v>16</v>
      </c>
      <c r="H138" s="10"/>
      <c r="I138" s="10"/>
      <c r="J138" s="37">
        <f>J139</f>
        <v>78</v>
      </c>
      <c r="K138" s="37">
        <f t="shared" ref="K138:L139" si="45">K139</f>
        <v>5</v>
      </c>
      <c r="L138" s="38">
        <f t="shared" si="45"/>
        <v>25</v>
      </c>
    </row>
    <row r="139" spans="1:12" ht="15.75">
      <c r="A139" s="33" t="s">
        <v>54</v>
      </c>
      <c r="B139" s="9" t="s">
        <v>45</v>
      </c>
      <c r="C139" s="11">
        <v>1</v>
      </c>
      <c r="D139" s="12" t="s">
        <v>33</v>
      </c>
      <c r="E139" s="79">
        <v>43010</v>
      </c>
      <c r="F139" s="118">
        <v>240</v>
      </c>
      <c r="G139" s="80" t="s">
        <v>16</v>
      </c>
      <c r="H139" s="10" t="s">
        <v>25</v>
      </c>
      <c r="I139" s="10"/>
      <c r="J139" s="37">
        <f>J140</f>
        <v>78</v>
      </c>
      <c r="K139" s="37">
        <f t="shared" si="45"/>
        <v>5</v>
      </c>
      <c r="L139" s="38">
        <f t="shared" si="45"/>
        <v>25</v>
      </c>
    </row>
    <row r="140" spans="1:12" ht="47.25">
      <c r="A140" s="70" t="s">
        <v>152</v>
      </c>
      <c r="B140" s="13" t="s">
        <v>45</v>
      </c>
      <c r="C140" s="14">
        <v>1</v>
      </c>
      <c r="D140" s="4" t="s">
        <v>33</v>
      </c>
      <c r="E140" s="81">
        <v>43010</v>
      </c>
      <c r="F140" s="14">
        <v>240</v>
      </c>
      <c r="G140" s="82" t="s">
        <v>16</v>
      </c>
      <c r="H140" s="15" t="s">
        <v>25</v>
      </c>
      <c r="I140" s="4" t="s">
        <v>160</v>
      </c>
      <c r="J140" s="73">
        <f>'Прил 2'!J110</f>
        <v>78</v>
      </c>
      <c r="K140" s="73">
        <f>'Прил 2'!K110</f>
        <v>5</v>
      </c>
      <c r="L140" s="73">
        <f>'Прил 2'!L110</f>
        <v>25</v>
      </c>
    </row>
    <row r="141" spans="1:12" ht="15.75">
      <c r="A141" s="93" t="s">
        <v>135</v>
      </c>
      <c r="B141" s="8" t="s">
        <v>45</v>
      </c>
      <c r="C141" s="118">
        <v>1</v>
      </c>
      <c r="D141" s="87" t="s">
        <v>33</v>
      </c>
      <c r="E141" s="119">
        <v>43040</v>
      </c>
      <c r="F141" s="118"/>
      <c r="G141" s="120"/>
      <c r="H141" s="10"/>
      <c r="I141" s="10"/>
      <c r="J141" s="37">
        <f>J144</f>
        <v>50</v>
      </c>
      <c r="K141" s="37">
        <f>K144</f>
        <v>10</v>
      </c>
      <c r="L141" s="38">
        <f>L144</f>
        <v>10</v>
      </c>
    </row>
    <row r="142" spans="1:12" ht="36" customHeight="1">
      <c r="A142" s="93" t="s">
        <v>96</v>
      </c>
      <c r="B142" s="8" t="s">
        <v>45</v>
      </c>
      <c r="C142" s="118">
        <v>1</v>
      </c>
      <c r="D142" s="87" t="s">
        <v>33</v>
      </c>
      <c r="E142" s="119">
        <v>43040</v>
      </c>
      <c r="F142" s="118">
        <v>200</v>
      </c>
      <c r="G142" s="120"/>
      <c r="H142" s="10"/>
      <c r="I142" s="10"/>
      <c r="J142" s="37">
        <f>J143</f>
        <v>50</v>
      </c>
      <c r="K142" s="37">
        <f t="shared" ref="K142:L142" si="46">K143</f>
        <v>10</v>
      </c>
      <c r="L142" s="37">
        <f t="shared" si="46"/>
        <v>10</v>
      </c>
    </row>
    <row r="143" spans="1:12" ht="15.75">
      <c r="A143" s="93" t="s">
        <v>39</v>
      </c>
      <c r="B143" s="8" t="s">
        <v>45</v>
      </c>
      <c r="C143" s="118">
        <v>1</v>
      </c>
      <c r="D143" s="87" t="s">
        <v>33</v>
      </c>
      <c r="E143" s="119">
        <v>43040</v>
      </c>
      <c r="F143" s="118">
        <v>240</v>
      </c>
      <c r="G143" s="120"/>
      <c r="H143" s="10"/>
      <c r="I143" s="10"/>
      <c r="J143" s="37">
        <f>J144</f>
        <v>50</v>
      </c>
      <c r="K143" s="37">
        <f t="shared" ref="K143:L143" si="47">K144</f>
        <v>10</v>
      </c>
      <c r="L143" s="37">
        <f t="shared" si="47"/>
        <v>10</v>
      </c>
    </row>
    <row r="144" spans="1:12" ht="15.75">
      <c r="A144" s="110" t="s">
        <v>53</v>
      </c>
      <c r="B144" s="8" t="s">
        <v>45</v>
      </c>
      <c r="C144" s="118">
        <v>1</v>
      </c>
      <c r="D144" s="87" t="s">
        <v>33</v>
      </c>
      <c r="E144" s="119">
        <v>43040</v>
      </c>
      <c r="F144" s="118">
        <v>240</v>
      </c>
      <c r="G144" s="91" t="s">
        <v>16</v>
      </c>
      <c r="H144" s="10"/>
      <c r="I144" s="10"/>
      <c r="J144" s="37">
        <f>J145</f>
        <v>50</v>
      </c>
      <c r="K144" s="37">
        <f t="shared" ref="K144:L145" si="48">K145</f>
        <v>10</v>
      </c>
      <c r="L144" s="38">
        <f t="shared" si="48"/>
        <v>10</v>
      </c>
    </row>
    <row r="145" spans="1:12" ht="15.75">
      <c r="A145" s="109" t="s">
        <v>54</v>
      </c>
      <c r="B145" s="8" t="s">
        <v>45</v>
      </c>
      <c r="C145" s="118">
        <v>1</v>
      </c>
      <c r="D145" s="87" t="s">
        <v>33</v>
      </c>
      <c r="E145" s="119">
        <v>43040</v>
      </c>
      <c r="F145" s="118">
        <v>240</v>
      </c>
      <c r="G145" s="91" t="s">
        <v>16</v>
      </c>
      <c r="H145" s="10" t="s">
        <v>25</v>
      </c>
      <c r="I145" s="10"/>
      <c r="J145" s="37">
        <f>J146</f>
        <v>50</v>
      </c>
      <c r="K145" s="37">
        <f t="shared" si="48"/>
        <v>10</v>
      </c>
      <c r="L145" s="38">
        <f t="shared" si="48"/>
        <v>10</v>
      </c>
    </row>
    <row r="146" spans="1:12" ht="55.5" customHeight="1">
      <c r="A146" s="70" t="s">
        <v>152</v>
      </c>
      <c r="B146" s="13" t="s">
        <v>45</v>
      </c>
      <c r="C146" s="14">
        <v>1</v>
      </c>
      <c r="D146" s="4" t="s">
        <v>33</v>
      </c>
      <c r="E146" s="81">
        <v>43040</v>
      </c>
      <c r="F146" s="14">
        <v>240</v>
      </c>
      <c r="G146" s="23" t="s">
        <v>16</v>
      </c>
      <c r="H146" s="15" t="s">
        <v>25</v>
      </c>
      <c r="I146" s="4" t="s">
        <v>160</v>
      </c>
      <c r="J146" s="73">
        <f>'Прил 2'!J113</f>
        <v>50</v>
      </c>
      <c r="K146" s="73">
        <f>'Прил 2'!K113</f>
        <v>10</v>
      </c>
      <c r="L146" s="73">
        <f>'Прил 2'!L113</f>
        <v>10</v>
      </c>
    </row>
    <row r="147" spans="1:12" ht="100.5" customHeight="1">
      <c r="A147" s="109" t="s">
        <v>193</v>
      </c>
      <c r="B147" s="240">
        <v>89</v>
      </c>
      <c r="C147" s="9" t="s">
        <v>20</v>
      </c>
      <c r="D147" s="9" t="s">
        <v>33</v>
      </c>
      <c r="E147" s="29" t="s">
        <v>194</v>
      </c>
      <c r="F147" s="8"/>
      <c r="G147" s="76"/>
      <c r="H147" s="12"/>
      <c r="I147" s="12"/>
      <c r="J147" s="62">
        <f>J148</f>
        <v>30</v>
      </c>
      <c r="K147" s="62">
        <f t="shared" ref="K147:L151" si="49">K148</f>
        <v>30</v>
      </c>
      <c r="L147" s="62">
        <f t="shared" si="49"/>
        <v>30</v>
      </c>
    </row>
    <row r="148" spans="1:12" ht="40.5" customHeight="1">
      <c r="A148" s="7" t="s">
        <v>96</v>
      </c>
      <c r="B148" s="240">
        <v>89</v>
      </c>
      <c r="C148" s="9">
        <v>1</v>
      </c>
      <c r="D148" s="9" t="s">
        <v>33</v>
      </c>
      <c r="E148" s="29" t="s">
        <v>194</v>
      </c>
      <c r="F148" s="8" t="s">
        <v>97</v>
      </c>
      <c r="G148" s="76"/>
      <c r="H148" s="12"/>
      <c r="I148" s="12"/>
      <c r="J148" s="62">
        <f>J149</f>
        <v>30</v>
      </c>
      <c r="K148" s="62">
        <f t="shared" si="49"/>
        <v>30</v>
      </c>
      <c r="L148" s="62">
        <f t="shared" si="49"/>
        <v>30</v>
      </c>
    </row>
    <row r="149" spans="1:12" ht="21.75" customHeight="1">
      <c r="A149" s="31" t="s">
        <v>39</v>
      </c>
      <c r="B149" s="240">
        <v>89</v>
      </c>
      <c r="C149" s="9">
        <v>1</v>
      </c>
      <c r="D149" s="9" t="s">
        <v>33</v>
      </c>
      <c r="E149" s="29" t="s">
        <v>194</v>
      </c>
      <c r="F149" s="8" t="s">
        <v>98</v>
      </c>
      <c r="G149" s="76"/>
      <c r="H149" s="12"/>
      <c r="I149" s="12"/>
      <c r="J149" s="62">
        <f>J150</f>
        <v>30</v>
      </c>
      <c r="K149" s="62">
        <f t="shared" si="49"/>
        <v>30</v>
      </c>
      <c r="L149" s="62">
        <f t="shared" si="49"/>
        <v>30</v>
      </c>
    </row>
    <row r="150" spans="1:12" ht="20.25" customHeight="1">
      <c r="A150" s="67" t="s">
        <v>17</v>
      </c>
      <c r="B150" s="240">
        <v>89</v>
      </c>
      <c r="C150" s="9">
        <v>1</v>
      </c>
      <c r="D150" s="9" t="s">
        <v>33</v>
      </c>
      <c r="E150" s="29" t="s">
        <v>194</v>
      </c>
      <c r="F150" s="8" t="s">
        <v>98</v>
      </c>
      <c r="G150" s="76" t="s">
        <v>16</v>
      </c>
      <c r="H150" s="12"/>
      <c r="I150" s="12"/>
      <c r="J150" s="62">
        <f>J151</f>
        <v>30</v>
      </c>
      <c r="K150" s="62">
        <f t="shared" si="49"/>
        <v>30</v>
      </c>
      <c r="L150" s="62">
        <f t="shared" si="49"/>
        <v>30</v>
      </c>
    </row>
    <row r="151" spans="1:12" ht="20.25" customHeight="1">
      <c r="A151" s="67" t="s">
        <v>53</v>
      </c>
      <c r="B151" s="240">
        <v>89</v>
      </c>
      <c r="C151" s="9">
        <v>1</v>
      </c>
      <c r="D151" s="9" t="s">
        <v>33</v>
      </c>
      <c r="E151" s="29" t="s">
        <v>194</v>
      </c>
      <c r="F151" s="8" t="s">
        <v>98</v>
      </c>
      <c r="G151" s="76" t="s">
        <v>16</v>
      </c>
      <c r="H151" s="12" t="s">
        <v>24</v>
      </c>
      <c r="I151" s="12"/>
      <c r="J151" s="62">
        <f>J152</f>
        <v>30</v>
      </c>
      <c r="K151" s="62">
        <f t="shared" si="49"/>
        <v>30</v>
      </c>
      <c r="L151" s="62">
        <f t="shared" si="49"/>
        <v>30</v>
      </c>
    </row>
    <row r="152" spans="1:12" ht="55.5" customHeight="1">
      <c r="A152" s="70" t="s">
        <v>152</v>
      </c>
      <c r="B152" s="20">
        <v>89</v>
      </c>
      <c r="C152" s="13">
        <v>1</v>
      </c>
      <c r="D152" s="13" t="s">
        <v>33</v>
      </c>
      <c r="E152" s="71" t="s">
        <v>194</v>
      </c>
      <c r="F152" s="13" t="s">
        <v>98</v>
      </c>
      <c r="G152" s="23" t="s">
        <v>16</v>
      </c>
      <c r="H152" s="4" t="s">
        <v>24</v>
      </c>
      <c r="I152" s="4" t="s">
        <v>160</v>
      </c>
      <c r="J152" s="73">
        <f>'Прил 2'!J104</f>
        <v>30</v>
      </c>
      <c r="K152" s="73">
        <f>'Прил 2'!K104</f>
        <v>30</v>
      </c>
      <c r="L152" s="73">
        <f>'Прил 2'!L104</f>
        <v>30</v>
      </c>
    </row>
    <row r="153" spans="1:12" ht="68.25" customHeight="1">
      <c r="A153" s="150" t="s">
        <v>231</v>
      </c>
      <c r="B153" s="24">
        <v>89</v>
      </c>
      <c r="C153" s="10" t="s">
        <v>20</v>
      </c>
      <c r="D153" s="3" t="s">
        <v>33</v>
      </c>
      <c r="E153" s="34" t="s">
        <v>49</v>
      </c>
      <c r="F153" s="8"/>
      <c r="G153" s="91"/>
      <c r="H153" s="87"/>
      <c r="I153" s="87"/>
      <c r="J153" s="62">
        <f>J154</f>
        <v>121</v>
      </c>
      <c r="K153" s="62">
        <f t="shared" ref="K153:L153" si="50">K154</f>
        <v>128</v>
      </c>
      <c r="L153" s="62">
        <f t="shared" si="50"/>
        <v>137</v>
      </c>
    </row>
    <row r="154" spans="1:12" ht="78.75">
      <c r="A154" s="30" t="s">
        <v>99</v>
      </c>
      <c r="B154" s="24">
        <v>89</v>
      </c>
      <c r="C154" s="10" t="s">
        <v>20</v>
      </c>
      <c r="D154" s="3" t="s">
        <v>33</v>
      </c>
      <c r="E154" s="75" t="s">
        <v>49</v>
      </c>
      <c r="F154" s="87" t="s">
        <v>101</v>
      </c>
      <c r="G154" s="76"/>
      <c r="H154" s="12"/>
      <c r="I154" s="11"/>
      <c r="J154" s="37">
        <f>J155</f>
        <v>121</v>
      </c>
      <c r="K154" s="37">
        <f t="shared" ref="K154:L154" si="51">K155</f>
        <v>128</v>
      </c>
      <c r="L154" s="37">
        <f t="shared" si="51"/>
        <v>137</v>
      </c>
    </row>
    <row r="155" spans="1:12" ht="31.5">
      <c r="A155" s="30" t="s">
        <v>100</v>
      </c>
      <c r="B155" s="24">
        <v>89</v>
      </c>
      <c r="C155" s="10" t="s">
        <v>20</v>
      </c>
      <c r="D155" s="3" t="s">
        <v>33</v>
      </c>
      <c r="E155" s="75" t="s">
        <v>49</v>
      </c>
      <c r="F155" s="87" t="s">
        <v>102</v>
      </c>
      <c r="G155" s="76"/>
      <c r="H155" s="12"/>
      <c r="I155" s="11"/>
      <c r="J155" s="37">
        <f>J156</f>
        <v>121</v>
      </c>
      <c r="K155" s="37">
        <f t="shared" ref="K155:L155" si="52">K156</f>
        <v>128</v>
      </c>
      <c r="L155" s="37">
        <f t="shared" si="52"/>
        <v>137</v>
      </c>
    </row>
    <row r="156" spans="1:12" ht="15.75">
      <c r="A156" s="67" t="s">
        <v>47</v>
      </c>
      <c r="B156" s="24">
        <v>89</v>
      </c>
      <c r="C156" s="10" t="s">
        <v>20</v>
      </c>
      <c r="D156" s="3" t="s">
        <v>33</v>
      </c>
      <c r="E156" s="75" t="s">
        <v>49</v>
      </c>
      <c r="F156" s="87" t="s">
        <v>102</v>
      </c>
      <c r="G156" s="76" t="s">
        <v>24</v>
      </c>
      <c r="H156" s="12"/>
      <c r="I156" s="11"/>
      <c r="J156" s="37">
        <f>J157</f>
        <v>121</v>
      </c>
      <c r="K156" s="37">
        <f t="shared" ref="K156:L157" si="53">K157</f>
        <v>128</v>
      </c>
      <c r="L156" s="38">
        <f t="shared" si="53"/>
        <v>137</v>
      </c>
    </row>
    <row r="157" spans="1:12" ht="21.75" customHeight="1">
      <c r="A157" s="67" t="s">
        <v>48</v>
      </c>
      <c r="B157" s="24">
        <v>89</v>
      </c>
      <c r="C157" s="10" t="s">
        <v>20</v>
      </c>
      <c r="D157" s="3" t="s">
        <v>33</v>
      </c>
      <c r="E157" s="75" t="s">
        <v>49</v>
      </c>
      <c r="F157" s="87" t="s">
        <v>102</v>
      </c>
      <c r="G157" s="76" t="s">
        <v>24</v>
      </c>
      <c r="H157" s="12" t="s">
        <v>25</v>
      </c>
      <c r="I157" s="11"/>
      <c r="J157" s="37">
        <f>J158</f>
        <v>121</v>
      </c>
      <c r="K157" s="37">
        <f t="shared" si="53"/>
        <v>128</v>
      </c>
      <c r="L157" s="38">
        <f t="shared" si="53"/>
        <v>137</v>
      </c>
    </row>
    <row r="158" spans="1:12" ht="47.25">
      <c r="A158" s="70" t="s">
        <v>152</v>
      </c>
      <c r="B158" s="23">
        <v>89</v>
      </c>
      <c r="C158" s="4">
        <v>1</v>
      </c>
      <c r="D158" s="4" t="s">
        <v>33</v>
      </c>
      <c r="E158" s="77" t="s">
        <v>49</v>
      </c>
      <c r="F158" s="4" t="s">
        <v>102</v>
      </c>
      <c r="G158" s="23" t="s">
        <v>24</v>
      </c>
      <c r="H158" s="4" t="s">
        <v>25</v>
      </c>
      <c r="I158" s="4" t="s">
        <v>160</v>
      </c>
      <c r="J158" s="73">
        <f>'Прил 2'!J62</f>
        <v>121</v>
      </c>
      <c r="K158" s="73">
        <f>'Прил 2'!K62</f>
        <v>128</v>
      </c>
      <c r="L158" s="73">
        <f>'Прил 2'!L62</f>
        <v>137</v>
      </c>
    </row>
    <row r="159" spans="1:12" ht="78.75">
      <c r="A159" s="30" t="s">
        <v>99</v>
      </c>
      <c r="B159" s="24">
        <v>89</v>
      </c>
      <c r="C159" s="10" t="s">
        <v>20</v>
      </c>
      <c r="D159" s="3" t="s">
        <v>33</v>
      </c>
      <c r="E159" s="75" t="s">
        <v>49</v>
      </c>
      <c r="F159" s="87" t="s">
        <v>97</v>
      </c>
      <c r="G159" s="76"/>
      <c r="H159" s="12"/>
      <c r="I159" s="11"/>
      <c r="J159" s="37">
        <f>J160</f>
        <v>10.9</v>
      </c>
      <c r="K159" s="37">
        <f t="shared" ref="K159:L162" si="54">K160</f>
        <v>17.7</v>
      </c>
      <c r="L159" s="37">
        <f t="shared" ref="L159:L160" si="55">L160</f>
        <v>22.8</v>
      </c>
    </row>
    <row r="160" spans="1:12" ht="31.5">
      <c r="A160" s="30" t="s">
        <v>100</v>
      </c>
      <c r="B160" s="24">
        <v>89</v>
      </c>
      <c r="C160" s="10" t="s">
        <v>20</v>
      </c>
      <c r="D160" s="3" t="s">
        <v>33</v>
      </c>
      <c r="E160" s="75" t="s">
        <v>49</v>
      </c>
      <c r="F160" s="87" t="s">
        <v>98</v>
      </c>
      <c r="G160" s="76"/>
      <c r="H160" s="12"/>
      <c r="I160" s="11"/>
      <c r="J160" s="37">
        <f>J161</f>
        <v>10.9</v>
      </c>
      <c r="K160" s="37">
        <f t="shared" si="54"/>
        <v>17.7</v>
      </c>
      <c r="L160" s="37">
        <f t="shared" si="55"/>
        <v>22.8</v>
      </c>
    </row>
    <row r="161" spans="1:12" ht="15.75">
      <c r="A161" s="67" t="s">
        <v>47</v>
      </c>
      <c r="B161" s="24">
        <v>89</v>
      </c>
      <c r="C161" s="10" t="s">
        <v>20</v>
      </c>
      <c r="D161" s="3" t="s">
        <v>33</v>
      </c>
      <c r="E161" s="75" t="s">
        <v>49</v>
      </c>
      <c r="F161" s="87" t="s">
        <v>98</v>
      </c>
      <c r="G161" s="76" t="s">
        <v>24</v>
      </c>
      <c r="H161" s="12"/>
      <c r="I161" s="11"/>
      <c r="J161" s="37">
        <f>J162</f>
        <v>10.9</v>
      </c>
      <c r="K161" s="37">
        <f t="shared" si="54"/>
        <v>17.7</v>
      </c>
      <c r="L161" s="38">
        <f t="shared" si="54"/>
        <v>22.8</v>
      </c>
    </row>
    <row r="162" spans="1:12" ht="21.75" customHeight="1">
      <c r="A162" s="67" t="s">
        <v>48</v>
      </c>
      <c r="B162" s="24">
        <v>89</v>
      </c>
      <c r="C162" s="10" t="s">
        <v>20</v>
      </c>
      <c r="D162" s="3" t="s">
        <v>33</v>
      </c>
      <c r="E162" s="75" t="s">
        <v>49</v>
      </c>
      <c r="F162" s="87" t="s">
        <v>98</v>
      </c>
      <c r="G162" s="76" t="s">
        <v>24</v>
      </c>
      <c r="H162" s="12" t="s">
        <v>25</v>
      </c>
      <c r="I162" s="11"/>
      <c r="J162" s="37">
        <f>J163</f>
        <v>10.9</v>
      </c>
      <c r="K162" s="37">
        <f t="shared" si="54"/>
        <v>17.7</v>
      </c>
      <c r="L162" s="38">
        <f t="shared" si="54"/>
        <v>22.8</v>
      </c>
    </row>
    <row r="163" spans="1:12" ht="47.25">
      <c r="A163" s="70" t="s">
        <v>152</v>
      </c>
      <c r="B163" s="23">
        <v>89</v>
      </c>
      <c r="C163" s="4">
        <v>1</v>
      </c>
      <c r="D163" s="4" t="s">
        <v>33</v>
      </c>
      <c r="E163" s="77" t="s">
        <v>49</v>
      </c>
      <c r="F163" s="4" t="s">
        <v>98</v>
      </c>
      <c r="G163" s="23" t="s">
        <v>24</v>
      </c>
      <c r="H163" s="4" t="s">
        <v>25</v>
      </c>
      <c r="I163" s="4" t="s">
        <v>160</v>
      </c>
      <c r="J163" s="73">
        <f>'Прил 2'!J64</f>
        <v>10.9</v>
      </c>
      <c r="K163" s="73">
        <f>'Прил 2'!K64</f>
        <v>17.7</v>
      </c>
      <c r="L163" s="73">
        <f>'Прил 2'!L64</f>
        <v>22.8</v>
      </c>
    </row>
    <row r="164" spans="1:12" ht="128.25" customHeight="1">
      <c r="A164" s="110" t="s">
        <v>129</v>
      </c>
      <c r="B164" s="86">
        <v>89</v>
      </c>
      <c r="C164" s="87" t="s">
        <v>20</v>
      </c>
      <c r="D164" s="87" t="s">
        <v>33</v>
      </c>
      <c r="E164" s="89" t="s">
        <v>40</v>
      </c>
      <c r="F164" s="87"/>
      <c r="G164" s="91"/>
      <c r="H164" s="87"/>
      <c r="I164" s="17"/>
      <c r="J164" s="37">
        <f>J167</f>
        <v>0.4</v>
      </c>
      <c r="K164" s="37">
        <f>K167</f>
        <v>0.4</v>
      </c>
      <c r="L164" s="38">
        <f>L167</f>
        <v>0.4</v>
      </c>
    </row>
    <row r="165" spans="1:12" ht="35.450000000000003" customHeight="1">
      <c r="A165" s="93" t="s">
        <v>96</v>
      </c>
      <c r="B165" s="113">
        <v>89</v>
      </c>
      <c r="C165" s="87" t="s">
        <v>20</v>
      </c>
      <c r="D165" s="87" t="s">
        <v>33</v>
      </c>
      <c r="E165" s="89" t="s">
        <v>40</v>
      </c>
      <c r="F165" s="87" t="s">
        <v>97</v>
      </c>
      <c r="G165" s="91"/>
      <c r="H165" s="87"/>
      <c r="I165" s="17"/>
      <c r="J165" s="37">
        <f>J166</f>
        <v>0.4</v>
      </c>
      <c r="K165" s="37">
        <f t="shared" ref="K165:L165" si="56">K166</f>
        <v>0.4</v>
      </c>
      <c r="L165" s="37">
        <f t="shared" si="56"/>
        <v>0.4</v>
      </c>
    </row>
    <row r="166" spans="1:12" ht="22.15" customHeight="1">
      <c r="A166" s="93" t="s">
        <v>39</v>
      </c>
      <c r="B166" s="113">
        <v>89</v>
      </c>
      <c r="C166" s="87" t="s">
        <v>20</v>
      </c>
      <c r="D166" s="87" t="s">
        <v>33</v>
      </c>
      <c r="E166" s="89" t="s">
        <v>40</v>
      </c>
      <c r="F166" s="87" t="s">
        <v>98</v>
      </c>
      <c r="G166" s="91"/>
      <c r="H166" s="87"/>
      <c r="I166" s="17"/>
      <c r="J166" s="37">
        <f>J167</f>
        <v>0.4</v>
      </c>
      <c r="K166" s="37">
        <f t="shared" ref="K166:L166" si="57">K167</f>
        <v>0.4</v>
      </c>
      <c r="L166" s="37">
        <f t="shared" si="57"/>
        <v>0.4</v>
      </c>
    </row>
    <row r="167" spans="1:12" ht="15.75">
      <c r="A167" s="110" t="s">
        <v>12</v>
      </c>
      <c r="B167" s="113">
        <v>89</v>
      </c>
      <c r="C167" s="87" t="s">
        <v>20</v>
      </c>
      <c r="D167" s="87" t="s">
        <v>33</v>
      </c>
      <c r="E167" s="89" t="s">
        <v>40</v>
      </c>
      <c r="F167" s="87" t="s">
        <v>98</v>
      </c>
      <c r="G167" s="91" t="s">
        <v>13</v>
      </c>
      <c r="H167" s="87"/>
      <c r="I167" s="17"/>
      <c r="J167" s="37">
        <f>J168</f>
        <v>0.4</v>
      </c>
      <c r="K167" s="37">
        <f t="shared" ref="K167:L168" si="58">K168</f>
        <v>0.4</v>
      </c>
      <c r="L167" s="38">
        <f t="shared" si="58"/>
        <v>0.4</v>
      </c>
    </row>
    <row r="168" spans="1:12" ht="63.75" customHeight="1">
      <c r="A168" s="110" t="s">
        <v>63</v>
      </c>
      <c r="B168" s="113">
        <v>89</v>
      </c>
      <c r="C168" s="87" t="s">
        <v>20</v>
      </c>
      <c r="D168" s="87" t="s">
        <v>33</v>
      </c>
      <c r="E168" s="89" t="s">
        <v>40</v>
      </c>
      <c r="F168" s="87" t="s">
        <v>98</v>
      </c>
      <c r="G168" s="91" t="s">
        <v>13</v>
      </c>
      <c r="H168" s="87" t="s">
        <v>14</v>
      </c>
      <c r="I168" s="17"/>
      <c r="J168" s="37">
        <f>J169</f>
        <v>0.4</v>
      </c>
      <c r="K168" s="37">
        <f t="shared" si="58"/>
        <v>0.4</v>
      </c>
      <c r="L168" s="38">
        <f t="shared" si="58"/>
        <v>0.4</v>
      </c>
    </row>
    <row r="169" spans="1:12" ht="47.25">
      <c r="A169" s="70" t="s">
        <v>152</v>
      </c>
      <c r="B169" s="27">
        <v>89</v>
      </c>
      <c r="C169" s="4" t="s">
        <v>20</v>
      </c>
      <c r="D169" s="4" t="s">
        <v>33</v>
      </c>
      <c r="E169" s="77" t="s">
        <v>40</v>
      </c>
      <c r="F169" s="4" t="s">
        <v>98</v>
      </c>
      <c r="G169" s="23" t="s">
        <v>13</v>
      </c>
      <c r="H169" s="4" t="s">
        <v>14</v>
      </c>
      <c r="I169" s="4" t="s">
        <v>160</v>
      </c>
      <c r="J169" s="73">
        <f>'Прил 2'!J38</f>
        <v>0.4</v>
      </c>
      <c r="K169" s="73">
        <f>'Прил 2'!K38</f>
        <v>0.4</v>
      </c>
      <c r="L169" s="74">
        <f>'Прил 2'!L38</f>
        <v>0.4</v>
      </c>
    </row>
    <row r="170" spans="1:12" ht="31.5">
      <c r="A170" s="239" t="s">
        <v>245</v>
      </c>
      <c r="B170" s="86" t="s">
        <v>45</v>
      </c>
      <c r="C170" s="87" t="s">
        <v>20</v>
      </c>
      <c r="D170" s="87" t="s">
        <v>33</v>
      </c>
      <c r="E170" s="89" t="s">
        <v>246</v>
      </c>
      <c r="F170" s="87"/>
      <c r="G170" s="91"/>
      <c r="H170" s="87"/>
      <c r="I170" s="87"/>
      <c r="J170" s="230">
        <f>J171</f>
        <v>30.065999999999999</v>
      </c>
      <c r="K170" s="230">
        <f t="shared" ref="K170:L174" si="59">K171</f>
        <v>0</v>
      </c>
      <c r="L170" s="230">
        <f t="shared" si="59"/>
        <v>0</v>
      </c>
    </row>
    <row r="171" spans="1:12" ht="47.25">
      <c r="A171" s="93" t="s">
        <v>96</v>
      </c>
      <c r="B171" s="86" t="s">
        <v>45</v>
      </c>
      <c r="C171" s="87" t="s">
        <v>20</v>
      </c>
      <c r="D171" s="87" t="s">
        <v>33</v>
      </c>
      <c r="E171" s="89" t="s">
        <v>246</v>
      </c>
      <c r="F171" s="87" t="s">
        <v>97</v>
      </c>
      <c r="G171" s="91"/>
      <c r="H171" s="12"/>
      <c r="I171" s="87"/>
      <c r="J171" s="230">
        <f>J172</f>
        <v>30.065999999999999</v>
      </c>
      <c r="K171" s="230">
        <f t="shared" si="59"/>
        <v>0</v>
      </c>
      <c r="L171" s="230">
        <f t="shared" si="59"/>
        <v>0</v>
      </c>
    </row>
    <row r="172" spans="1:12" ht="15.75">
      <c r="A172" s="93" t="s">
        <v>39</v>
      </c>
      <c r="B172" s="86" t="s">
        <v>45</v>
      </c>
      <c r="C172" s="87" t="s">
        <v>20</v>
      </c>
      <c r="D172" s="87" t="s">
        <v>33</v>
      </c>
      <c r="E172" s="89" t="s">
        <v>246</v>
      </c>
      <c r="F172" s="87" t="s">
        <v>98</v>
      </c>
      <c r="G172" s="91"/>
      <c r="H172" s="12"/>
      <c r="I172" s="87"/>
      <c r="J172" s="230">
        <f>J173</f>
        <v>30.065999999999999</v>
      </c>
      <c r="K172" s="230">
        <f t="shared" si="59"/>
        <v>0</v>
      </c>
      <c r="L172" s="230">
        <f t="shared" si="59"/>
        <v>0</v>
      </c>
    </row>
    <row r="173" spans="1:12" ht="31.5">
      <c r="A173" s="93" t="s">
        <v>217</v>
      </c>
      <c r="B173" s="86" t="s">
        <v>45</v>
      </c>
      <c r="C173" s="87" t="s">
        <v>20</v>
      </c>
      <c r="D173" s="87" t="s">
        <v>33</v>
      </c>
      <c r="E173" s="89" t="s">
        <v>246</v>
      </c>
      <c r="F173" s="87" t="s">
        <v>98</v>
      </c>
      <c r="G173" s="91" t="s">
        <v>25</v>
      </c>
      <c r="H173" s="12"/>
      <c r="I173" s="87"/>
      <c r="J173" s="230">
        <f>J174</f>
        <v>30.065999999999999</v>
      </c>
      <c r="K173" s="230">
        <f t="shared" si="59"/>
        <v>0</v>
      </c>
      <c r="L173" s="230">
        <f t="shared" si="59"/>
        <v>0</v>
      </c>
    </row>
    <row r="174" spans="1:12" ht="47.25">
      <c r="A174" s="93" t="s">
        <v>218</v>
      </c>
      <c r="B174" s="86" t="s">
        <v>45</v>
      </c>
      <c r="C174" s="87" t="s">
        <v>20</v>
      </c>
      <c r="D174" s="87" t="s">
        <v>33</v>
      </c>
      <c r="E174" s="89" t="s">
        <v>246</v>
      </c>
      <c r="F174" s="87" t="s">
        <v>98</v>
      </c>
      <c r="G174" s="91" t="s">
        <v>25</v>
      </c>
      <c r="H174" s="12" t="s">
        <v>27</v>
      </c>
      <c r="I174" s="87"/>
      <c r="J174" s="230">
        <f>J175</f>
        <v>30.065999999999999</v>
      </c>
      <c r="K174" s="230">
        <f t="shared" si="59"/>
        <v>0</v>
      </c>
      <c r="L174" s="230">
        <f t="shared" si="59"/>
        <v>0</v>
      </c>
    </row>
    <row r="175" spans="1:12" ht="47.25">
      <c r="A175" s="269" t="s">
        <v>152</v>
      </c>
      <c r="B175" s="27">
        <v>89</v>
      </c>
      <c r="C175" s="4" t="s">
        <v>20</v>
      </c>
      <c r="D175" s="4" t="s">
        <v>33</v>
      </c>
      <c r="E175" s="77" t="s">
        <v>246</v>
      </c>
      <c r="F175" s="4" t="s">
        <v>98</v>
      </c>
      <c r="G175" s="23" t="s">
        <v>25</v>
      </c>
      <c r="H175" s="4" t="s">
        <v>27</v>
      </c>
      <c r="I175" s="4" t="s">
        <v>160</v>
      </c>
      <c r="J175" s="270">
        <f>'Прил 2'!J77</f>
        <v>30.065999999999999</v>
      </c>
      <c r="K175" s="270">
        <f>'Прил 2'!K77</f>
        <v>0</v>
      </c>
      <c r="L175" s="270">
        <f>'Прил 2'!L77</f>
        <v>0</v>
      </c>
    </row>
  </sheetData>
  <autoFilter ref="A7:L169"/>
  <mergeCells count="11">
    <mergeCell ref="J1:L1"/>
    <mergeCell ref="M2:T2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7:D98">
    <cfRule type="expression" dxfId="2" priority="50" stopIfTrue="1">
      <formula>$D97=""</formula>
    </cfRule>
    <cfRule type="expression" dxfId="1" priority="51" stopIfTrue="1">
      <formula>$E97&lt;&gt;""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0"/>
  <sheetViews>
    <sheetView view="pageBreakPreview" zoomScaleNormal="55" zoomScaleSheetLayoutView="100" workbookViewId="0">
      <selection activeCell="C14" sqref="C14"/>
    </sheetView>
  </sheetViews>
  <sheetFormatPr defaultColWidth="9.140625" defaultRowHeight="15.75"/>
  <cols>
    <col min="1" max="1" width="29.140625" style="160" customWidth="1"/>
    <col min="2" max="2" width="71" style="176" customWidth="1"/>
    <col min="3" max="3" width="14.85546875" style="160" customWidth="1"/>
    <col min="4" max="4" width="17.28515625" style="160" customWidth="1"/>
    <col min="5" max="5" width="16.28515625" style="160" customWidth="1"/>
    <col min="6" max="6" width="9.140625" style="160"/>
    <col min="7" max="7" width="20.28515625" style="160" customWidth="1"/>
    <col min="8" max="8" width="16.7109375" style="160" customWidth="1"/>
    <col min="9" max="9" width="21.85546875" style="160" customWidth="1"/>
    <col min="10" max="16384" width="9.140625" style="160"/>
  </cols>
  <sheetData>
    <row r="1" spans="1:5" ht="108" customHeight="1">
      <c r="A1" s="162"/>
      <c r="B1" s="175"/>
      <c r="C1" s="271" t="s">
        <v>213</v>
      </c>
      <c r="D1" s="271"/>
      <c r="E1" s="271"/>
    </row>
    <row r="2" spans="1:5" ht="51" customHeight="1">
      <c r="A2" s="286" t="s">
        <v>214</v>
      </c>
      <c r="B2" s="286"/>
      <c r="C2" s="286"/>
      <c r="D2" s="286"/>
      <c r="E2" s="286"/>
    </row>
    <row r="3" spans="1:5">
      <c r="A3" s="163"/>
      <c r="C3" s="177"/>
      <c r="E3" s="178" t="s">
        <v>126</v>
      </c>
    </row>
    <row r="4" spans="1:5" ht="34.5" customHeight="1">
      <c r="A4" s="287" t="s">
        <v>115</v>
      </c>
      <c r="B4" s="288" t="s">
        <v>182</v>
      </c>
      <c r="C4" s="287" t="s">
        <v>183</v>
      </c>
      <c r="D4" s="287"/>
      <c r="E4" s="287"/>
    </row>
    <row r="5" spans="1:5" ht="38.25" customHeight="1">
      <c r="A5" s="287"/>
      <c r="B5" s="288"/>
      <c r="C5" s="232" t="s">
        <v>175</v>
      </c>
      <c r="D5" s="232" t="s">
        <v>186</v>
      </c>
      <c r="E5" s="232" t="s">
        <v>206</v>
      </c>
    </row>
    <row r="6" spans="1:5" ht="31.5">
      <c r="A6" s="180" t="s">
        <v>116</v>
      </c>
      <c r="B6" s="181" t="s">
        <v>117</v>
      </c>
      <c r="C6" s="182">
        <f>C7+C14+C10</f>
        <v>97.400000000000091</v>
      </c>
      <c r="D6" s="182">
        <f t="shared" ref="D6:E6" si="0">D7+D14+D10</f>
        <v>0</v>
      </c>
      <c r="E6" s="182">
        <f t="shared" si="0"/>
        <v>0</v>
      </c>
    </row>
    <row r="7" spans="1:5">
      <c r="A7" s="218" t="s">
        <v>118</v>
      </c>
      <c r="B7" s="219" t="s">
        <v>110</v>
      </c>
      <c r="C7" s="183">
        <f t="shared" ref="C7:E8" si="1">SUM(C8)</f>
        <v>0</v>
      </c>
      <c r="D7" s="184">
        <f t="shared" si="1"/>
        <v>0</v>
      </c>
      <c r="E7" s="184">
        <f t="shared" si="1"/>
        <v>0</v>
      </c>
    </row>
    <row r="8" spans="1:5" ht="31.5">
      <c r="A8" s="218" t="s">
        <v>119</v>
      </c>
      <c r="B8" s="219" t="s">
        <v>120</v>
      </c>
      <c r="C8" s="183">
        <f t="shared" si="1"/>
        <v>0</v>
      </c>
      <c r="D8" s="184">
        <f t="shared" si="1"/>
        <v>0</v>
      </c>
      <c r="E8" s="184">
        <f t="shared" si="1"/>
        <v>0</v>
      </c>
    </row>
    <row r="9" spans="1:5" ht="31.5">
      <c r="A9" s="218" t="s">
        <v>127</v>
      </c>
      <c r="B9" s="219" t="s">
        <v>168</v>
      </c>
      <c r="C9" s="183">
        <v>0</v>
      </c>
      <c r="D9" s="184">
        <v>0</v>
      </c>
      <c r="E9" s="184">
        <v>0</v>
      </c>
    </row>
    <row r="10" spans="1:5" ht="31.5">
      <c r="A10" s="220" t="s">
        <v>136</v>
      </c>
      <c r="B10" s="221" t="s">
        <v>169</v>
      </c>
      <c r="C10" s="183">
        <f t="shared" ref="C10:E11" si="2">C11</f>
        <v>0</v>
      </c>
      <c r="D10" s="184">
        <f t="shared" si="2"/>
        <v>0</v>
      </c>
      <c r="E10" s="184">
        <f t="shared" si="2"/>
        <v>0</v>
      </c>
    </row>
    <row r="11" spans="1:5" ht="47.25">
      <c r="A11" s="220" t="s">
        <v>170</v>
      </c>
      <c r="B11" s="221" t="s">
        <v>171</v>
      </c>
      <c r="C11" s="183">
        <f t="shared" si="2"/>
        <v>0</v>
      </c>
      <c r="D11" s="184">
        <f t="shared" si="2"/>
        <v>0</v>
      </c>
      <c r="E11" s="184">
        <f t="shared" si="2"/>
        <v>0</v>
      </c>
    </row>
    <row r="12" spans="1:5" ht="47.25">
      <c r="A12" s="220" t="s">
        <v>137</v>
      </c>
      <c r="B12" s="221" t="s">
        <v>171</v>
      </c>
      <c r="C12" s="183">
        <f>SUM(C13)</f>
        <v>0</v>
      </c>
      <c r="D12" s="184">
        <f>SUM(D13)</f>
        <v>0</v>
      </c>
      <c r="E12" s="184">
        <f>SUM(E13)</f>
        <v>0</v>
      </c>
    </row>
    <row r="13" spans="1:5" ht="47.25">
      <c r="A13" s="220" t="s">
        <v>138</v>
      </c>
      <c r="B13" s="221" t="s">
        <v>172</v>
      </c>
      <c r="C13" s="184">
        <f>'Прил 6'!C15</f>
        <v>0</v>
      </c>
      <c r="D13" s="184">
        <f>'Прил 6'!D15</f>
        <v>0</v>
      </c>
      <c r="E13" s="184">
        <f>'Прил 6'!E15</f>
        <v>0</v>
      </c>
    </row>
    <row r="14" spans="1:5" ht="31.5">
      <c r="A14" s="220" t="s">
        <v>139</v>
      </c>
      <c r="B14" s="222" t="s">
        <v>173</v>
      </c>
      <c r="C14" s="185">
        <f>C15+C18</f>
        <v>97.400000000000091</v>
      </c>
      <c r="D14" s="185">
        <f t="shared" ref="D14:E14" si="3">D15+D18</f>
        <v>0</v>
      </c>
      <c r="E14" s="185">
        <f t="shared" si="3"/>
        <v>0</v>
      </c>
    </row>
    <row r="15" spans="1:5" s="186" customFormat="1">
      <c r="A15" s="223" t="s">
        <v>140</v>
      </c>
      <c r="B15" s="224" t="s">
        <v>121</v>
      </c>
      <c r="C15" s="185">
        <f t="shared" ref="C15:E16" si="4">SUM(C16)</f>
        <v>-3396.20613</v>
      </c>
      <c r="D15" s="185">
        <f t="shared" si="4"/>
        <v>-1999.4</v>
      </c>
      <c r="E15" s="185">
        <f t="shared" si="4"/>
        <v>-2138.1</v>
      </c>
    </row>
    <row r="16" spans="1:5">
      <c r="A16" s="220" t="s">
        <v>141</v>
      </c>
      <c r="B16" s="219" t="s">
        <v>122</v>
      </c>
      <c r="C16" s="184">
        <f t="shared" si="4"/>
        <v>-3396.20613</v>
      </c>
      <c r="D16" s="184">
        <f t="shared" si="4"/>
        <v>-1999.4</v>
      </c>
      <c r="E16" s="184">
        <f t="shared" si="4"/>
        <v>-2138.1</v>
      </c>
    </row>
    <row r="17" spans="1:9" ht="31.5">
      <c r="A17" s="220" t="s">
        <v>142</v>
      </c>
      <c r="B17" s="219" t="s">
        <v>174</v>
      </c>
      <c r="C17" s="184">
        <f>-'Прил 1'!C7-C9</f>
        <v>-3396.20613</v>
      </c>
      <c r="D17" s="184">
        <f>-'Прил 1'!D7-D9</f>
        <v>-1999.4</v>
      </c>
      <c r="E17" s="184">
        <f>-'Прил 1'!E7-E9</f>
        <v>-2138.1</v>
      </c>
    </row>
    <row r="18" spans="1:9" s="186" customFormat="1">
      <c r="A18" s="223" t="s">
        <v>143</v>
      </c>
      <c r="B18" s="224" t="s">
        <v>123</v>
      </c>
      <c r="C18" s="185">
        <f>C19</f>
        <v>3493.6061300000001</v>
      </c>
      <c r="D18" s="185">
        <f t="shared" ref="D18:E19" si="5">D19</f>
        <v>1999.4</v>
      </c>
      <c r="E18" s="185">
        <f t="shared" si="5"/>
        <v>2138.1000000000004</v>
      </c>
    </row>
    <row r="19" spans="1:9">
      <c r="A19" s="220" t="s">
        <v>144</v>
      </c>
      <c r="B19" s="219" t="s">
        <v>124</v>
      </c>
      <c r="C19" s="184">
        <f>C20</f>
        <v>3493.6061300000001</v>
      </c>
      <c r="D19" s="184">
        <f t="shared" si="5"/>
        <v>1999.4</v>
      </c>
      <c r="E19" s="184">
        <f t="shared" si="5"/>
        <v>2138.1000000000004</v>
      </c>
    </row>
    <row r="20" spans="1:9">
      <c r="A20" s="179" t="s">
        <v>145</v>
      </c>
      <c r="B20" s="187" t="s">
        <v>125</v>
      </c>
      <c r="C20" s="184">
        <f>'Прил 2'!J7-C13</f>
        <v>3493.6061300000001</v>
      </c>
      <c r="D20" s="184">
        <f>'Прил 2'!K7-D13</f>
        <v>1999.4</v>
      </c>
      <c r="E20" s="184">
        <f>'Прил 2'!L7-E13</f>
        <v>2138.1000000000004</v>
      </c>
      <c r="G20" s="188"/>
      <c r="H20" s="188"/>
      <c r="I20" s="188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1"/>
  <sheetViews>
    <sheetView view="pageBreakPreview" zoomScaleNormal="40" zoomScaleSheetLayoutView="100" workbookViewId="0">
      <selection activeCell="E7" sqref="E7"/>
    </sheetView>
  </sheetViews>
  <sheetFormatPr defaultColWidth="8" defaultRowHeight="15.75"/>
  <cols>
    <col min="1" max="1" width="15.140625" style="189" customWidth="1"/>
    <col min="2" max="2" width="56.5703125" style="189" customWidth="1"/>
    <col min="3" max="3" width="15" style="189" customWidth="1"/>
    <col min="4" max="4" width="12.85546875" style="189" customWidth="1"/>
    <col min="5" max="5" width="14.5703125" style="189" customWidth="1"/>
    <col min="6" max="16384" width="8" style="189"/>
  </cols>
  <sheetData>
    <row r="1" spans="1:5" ht="112.5" customHeight="1">
      <c r="A1" s="190"/>
      <c r="B1" s="161"/>
      <c r="C1" s="271" t="s">
        <v>215</v>
      </c>
      <c r="D1" s="271"/>
      <c r="E1" s="271"/>
    </row>
    <row r="2" spans="1:5">
      <c r="A2" s="289" t="s">
        <v>216</v>
      </c>
      <c r="B2" s="289"/>
      <c r="C2" s="289"/>
      <c r="D2" s="289"/>
      <c r="E2" s="289"/>
    </row>
    <row r="3" spans="1:5">
      <c r="A3" s="289"/>
      <c r="B3" s="289"/>
      <c r="C3" s="289"/>
      <c r="D3" s="289"/>
      <c r="E3" s="289"/>
    </row>
    <row r="4" spans="1:5" ht="45" customHeight="1">
      <c r="A4" s="289"/>
      <c r="B4" s="289"/>
      <c r="C4" s="289"/>
      <c r="D4" s="289"/>
      <c r="E4" s="289"/>
    </row>
    <row r="5" spans="1:5">
      <c r="A5" s="290" t="s">
        <v>108</v>
      </c>
      <c r="B5" s="290" t="s">
        <v>184</v>
      </c>
      <c r="C5" s="292" t="s">
        <v>185</v>
      </c>
      <c r="D5" s="293"/>
      <c r="E5" s="294"/>
    </row>
    <row r="6" spans="1:5">
      <c r="A6" s="291"/>
      <c r="B6" s="291"/>
      <c r="C6" s="241" t="s">
        <v>175</v>
      </c>
      <c r="D6" s="233" t="s">
        <v>186</v>
      </c>
      <c r="E6" s="233" t="s">
        <v>206</v>
      </c>
    </row>
    <row r="7" spans="1:5">
      <c r="A7" s="192">
        <v>1</v>
      </c>
      <c r="B7" s="193">
        <v>2</v>
      </c>
      <c r="C7" s="194">
        <v>3</v>
      </c>
      <c r="D7" s="191">
        <v>4</v>
      </c>
      <c r="E7" s="191">
        <v>5</v>
      </c>
    </row>
    <row r="8" spans="1:5" ht="31.5">
      <c r="A8" s="195" t="s">
        <v>109</v>
      </c>
      <c r="B8" s="196" t="s">
        <v>110</v>
      </c>
      <c r="C8" s="197">
        <f>C10</f>
        <v>0</v>
      </c>
      <c r="D8" s="197">
        <f>D10</f>
        <v>0</v>
      </c>
      <c r="E8" s="197">
        <f>E10</f>
        <v>0</v>
      </c>
    </row>
    <row r="9" spans="1:5">
      <c r="A9" s="198"/>
      <c r="B9" s="199" t="s">
        <v>147</v>
      </c>
      <c r="C9" s="200"/>
      <c r="D9" s="201"/>
      <c r="E9" s="201"/>
    </row>
    <row r="10" spans="1:5">
      <c r="A10" s="198">
        <v>1</v>
      </c>
      <c r="B10" s="199" t="s">
        <v>112</v>
      </c>
      <c r="C10" s="203"/>
      <c r="D10" s="203"/>
      <c r="E10" s="203"/>
    </row>
    <row r="11" spans="1:5" ht="31.5">
      <c r="A11" s="198">
        <v>2</v>
      </c>
      <c r="B11" s="204" t="s">
        <v>113</v>
      </c>
      <c r="C11" s="202"/>
      <c r="D11" s="202"/>
      <c r="E11" s="202"/>
    </row>
    <row r="12" spans="1:5" ht="31.5">
      <c r="A12" s="205" t="s">
        <v>146</v>
      </c>
      <c r="B12" s="206" t="s">
        <v>114</v>
      </c>
      <c r="C12" s="197">
        <f>C15</f>
        <v>0</v>
      </c>
      <c r="D12" s="197">
        <f>D15</f>
        <v>0</v>
      </c>
      <c r="E12" s="197">
        <f>E15</f>
        <v>0</v>
      </c>
    </row>
    <row r="13" spans="1:5">
      <c r="A13" s="195"/>
      <c r="B13" s="199" t="s">
        <v>111</v>
      </c>
      <c r="C13" s="197"/>
      <c r="D13" s="197"/>
      <c r="E13" s="197"/>
    </row>
    <row r="14" spans="1:5">
      <c r="A14" s="198">
        <v>1</v>
      </c>
      <c r="B14" s="199" t="s">
        <v>112</v>
      </c>
      <c r="C14" s="197"/>
      <c r="D14" s="197"/>
      <c r="E14" s="197"/>
    </row>
    <row r="15" spans="1:5" ht="31.5">
      <c r="A15" s="198">
        <v>2</v>
      </c>
      <c r="B15" s="204" t="s">
        <v>113</v>
      </c>
      <c r="C15" s="207">
        <v>0</v>
      </c>
      <c r="D15" s="207">
        <v>0</v>
      </c>
      <c r="E15" s="207">
        <v>0</v>
      </c>
    </row>
    <row r="16" spans="1:5">
      <c r="A16" s="198"/>
      <c r="B16" s="208" t="s">
        <v>19</v>
      </c>
      <c r="C16" s="202">
        <f>C10+C15</f>
        <v>0</v>
      </c>
      <c r="D16" s="202">
        <f>D10+D15</f>
        <v>0</v>
      </c>
      <c r="E16" s="202">
        <f>E10+E15</f>
        <v>0</v>
      </c>
    </row>
    <row r="19" spans="4:4">
      <c r="D19" s="209"/>
    </row>
    <row r="20" spans="4:4">
      <c r="D20" s="209"/>
    </row>
    <row r="21" spans="4:4">
      <c r="D21" s="209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  <vt:lpstr>'Прил 5'!Область_печати</vt:lpstr>
      <vt:lpstr>'Прил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2019-11-28T08:49:26Z</cp:lastPrinted>
  <dcterms:created xsi:type="dcterms:W3CDTF">2007-12-21T10:22:00Z</dcterms:created>
  <dcterms:modified xsi:type="dcterms:W3CDTF">2024-05-20T08:52:03Z</dcterms:modified>
</cp:coreProperties>
</file>